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/>
  <mc:AlternateContent xmlns:mc="http://schemas.openxmlformats.org/markup-compatibility/2006">
    <mc:Choice Requires="x15">
      <x15ac:absPath xmlns:x15ac="http://schemas.microsoft.com/office/spreadsheetml/2010/11/ac" url="C:\Users\Brenda\Dropbox\Brassington\"/>
    </mc:Choice>
  </mc:AlternateContent>
  <xr:revisionPtr revIDLastSave="0" documentId="13_ncr:1_{93DD145D-9F4C-4883-A65B-2A1B08B26FB8}" xr6:coauthVersionLast="32" xr6:coauthVersionMax="32" xr10:uidLastSave="{00000000-0000-0000-0000-000000000000}"/>
  <bookViews>
    <workbookView xWindow="0" yWindow="0" windowWidth="16610" windowHeight="6940" xr2:uid="{00000000-000D-0000-FFFF-FFFF00000000}"/>
  </bookViews>
  <sheets>
    <sheet name="Summary page 1" sheetId="3" r:id="rId1"/>
    <sheet name="Bank Rec page 1a" sheetId="10" state="hidden" r:id="rId2"/>
    <sheet name="Payments page 2" sheetId="1" r:id="rId3"/>
    <sheet name="Receipts page 3" sheetId="2" r:id="rId4"/>
    <sheet name="Cheq. Req. page 5" sheetId="14" state="hidden" r:id="rId5"/>
    <sheet name="Lettings page 8" sheetId="18" state="hidden" r:id="rId6"/>
    <sheet name="Lettings" sheetId="20" state="hidden" r:id="rId7"/>
    <sheet name="Sheet1" sheetId="21" state="hidden" r:id="rId8"/>
  </sheets>
  <definedNames>
    <definedName name="_xlnm._FilterDatabase" localSheetId="2" hidden="1">'Payments page 2'!$A$1:$AE$29</definedName>
    <definedName name="_xlnm.Print_Area" localSheetId="2">'Payments page 2'!$A$1:$X$92</definedName>
    <definedName name="_xlnm.Print_Area" localSheetId="3">'Receipts page 3'!$A$1:$O$39</definedName>
    <definedName name="_xlnm.Print_Area">'Payments page 2'!$A$1:$V$1</definedName>
    <definedName name="_xlnm.Print_Titles" localSheetId="2">'Payments page 2'!$1:$1</definedName>
  </definedNames>
  <calcPr calcId="179017"/>
  <fileRecoveryPr autoRecover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V82" i="1" l="1"/>
  <c r="V83" i="1"/>
  <c r="V84" i="1"/>
  <c r="V85" i="1"/>
  <c r="V86" i="1"/>
  <c r="V87" i="1"/>
  <c r="T81" i="1"/>
  <c r="T82" i="1"/>
  <c r="T83" i="1"/>
  <c r="T84" i="1"/>
  <c r="T85" i="1"/>
  <c r="T86" i="1"/>
  <c r="T87" i="1"/>
  <c r="V79" i="1" l="1"/>
  <c r="T73" i="1"/>
  <c r="V73" i="1" s="1"/>
  <c r="T74" i="1"/>
  <c r="V74" i="1" s="1"/>
  <c r="T75" i="1"/>
  <c r="V75" i="1" s="1"/>
  <c r="T77" i="1"/>
  <c r="V77" i="1" s="1"/>
  <c r="T78" i="1"/>
  <c r="V78" i="1" s="1"/>
  <c r="T79" i="1"/>
  <c r="T80" i="1"/>
  <c r="V80" i="1" s="1"/>
  <c r="V81" i="1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U76" i="1"/>
  <c r="Q76" i="1" l="1"/>
  <c r="T76" i="1" s="1"/>
  <c r="V76" i="1" s="1"/>
  <c r="U88" i="1" l="1"/>
  <c r="P88" i="1" l="1"/>
  <c r="Q88" i="1"/>
  <c r="G10" i="2"/>
  <c r="L9" i="2" l="1"/>
  <c r="N9" i="2" s="1"/>
  <c r="D31" i="2"/>
  <c r="E31" i="2"/>
  <c r="F31" i="2"/>
  <c r="G31" i="2"/>
  <c r="H31" i="2"/>
  <c r="I31" i="2"/>
  <c r="J31" i="2"/>
  <c r="K31" i="2"/>
  <c r="L7" i="2"/>
  <c r="N7" i="2" s="1"/>
  <c r="N8" i="2"/>
  <c r="N10" i="2"/>
  <c r="N11" i="2"/>
  <c r="N12" i="2"/>
  <c r="N13" i="2"/>
  <c r="N14" i="2"/>
  <c r="N15" i="2"/>
  <c r="L8" i="2"/>
  <c r="L10" i="2"/>
  <c r="L11" i="2"/>
  <c r="L12" i="2"/>
  <c r="L13" i="2"/>
  <c r="L14" i="2"/>
  <c r="L15" i="2"/>
  <c r="V25" i="1"/>
  <c r="N3" i="2"/>
  <c r="N4" i="2"/>
  <c r="N5" i="2"/>
  <c r="N6" i="2"/>
  <c r="C10" i="3"/>
  <c r="C14" i="3" s="1"/>
  <c r="T2" i="1"/>
  <c r="V2" i="1" s="1"/>
  <c r="X2" i="1" s="1"/>
  <c r="T3" i="1"/>
  <c r="V3" i="1" s="1"/>
  <c r="T4" i="1"/>
  <c r="V4" i="1" s="1"/>
  <c r="T5" i="1"/>
  <c r="V5" i="1" s="1"/>
  <c r="T6" i="1"/>
  <c r="V6" i="1" s="1"/>
  <c r="T7" i="1"/>
  <c r="V7" i="1" s="1"/>
  <c r="T8" i="1"/>
  <c r="V8" i="1"/>
  <c r="T9" i="1"/>
  <c r="V9" i="1" s="1"/>
  <c r="T10" i="1"/>
  <c r="V10" i="1" s="1"/>
  <c r="T11" i="1"/>
  <c r="V11" i="1" s="1"/>
  <c r="T12" i="1"/>
  <c r="V12" i="1" s="1"/>
  <c r="T13" i="1"/>
  <c r="V13" i="1" s="1"/>
  <c r="T14" i="1"/>
  <c r="V14" i="1" s="1"/>
  <c r="T15" i="1"/>
  <c r="V15" i="1" s="1"/>
  <c r="T16" i="1"/>
  <c r="V16" i="1" s="1"/>
  <c r="T17" i="1"/>
  <c r="V17" i="1" s="1"/>
  <c r="T18" i="1"/>
  <c r="V18" i="1" s="1"/>
  <c r="T19" i="1"/>
  <c r="V19" i="1" s="1"/>
  <c r="T20" i="1"/>
  <c r="V20" i="1" s="1"/>
  <c r="T21" i="1"/>
  <c r="V21" i="1" s="1"/>
  <c r="T22" i="1"/>
  <c r="V22" i="1" s="1"/>
  <c r="T23" i="1"/>
  <c r="V23" i="1" s="1"/>
  <c r="T24" i="1"/>
  <c r="V24" i="1" s="1"/>
  <c r="T26" i="1"/>
  <c r="V26" i="1" s="1"/>
  <c r="T27" i="1"/>
  <c r="V27" i="1" s="1"/>
  <c r="T28" i="1"/>
  <c r="V28" i="1" s="1"/>
  <c r="T29" i="1"/>
  <c r="V29" i="1" s="1"/>
  <c r="T30" i="1"/>
  <c r="V30" i="1" s="1"/>
  <c r="T31" i="1"/>
  <c r="V31" i="1" s="1"/>
  <c r="T32" i="1"/>
  <c r="V32" i="1" s="1"/>
  <c r="T33" i="1"/>
  <c r="V33" i="1" s="1"/>
  <c r="T34" i="1"/>
  <c r="V34" i="1" s="1"/>
  <c r="T35" i="1"/>
  <c r="V35" i="1" s="1"/>
  <c r="T36" i="1"/>
  <c r="V36" i="1" s="1"/>
  <c r="T37" i="1"/>
  <c r="V37" i="1" s="1"/>
  <c r="T38" i="1"/>
  <c r="V38" i="1" s="1"/>
  <c r="T39" i="1"/>
  <c r="V39" i="1" s="1"/>
  <c r="T40" i="1"/>
  <c r="V40" i="1" s="1"/>
  <c r="T41" i="1"/>
  <c r="V41" i="1" s="1"/>
  <c r="T42" i="1"/>
  <c r="V42" i="1" s="1"/>
  <c r="T43" i="1"/>
  <c r="T44" i="1"/>
  <c r="V44" i="1" s="1"/>
  <c r="T45" i="1"/>
  <c r="V45" i="1" s="1"/>
  <c r="T46" i="1"/>
  <c r="V46" i="1" s="1"/>
  <c r="T47" i="1"/>
  <c r="T48" i="1"/>
  <c r="V48" i="1" s="1"/>
  <c r="T49" i="1"/>
  <c r="V49" i="1" s="1"/>
  <c r="T50" i="1"/>
  <c r="V50" i="1" s="1"/>
  <c r="T51" i="1"/>
  <c r="T52" i="1"/>
  <c r="V52" i="1" s="1"/>
  <c r="T53" i="1"/>
  <c r="V53" i="1" s="1"/>
  <c r="T54" i="1"/>
  <c r="V54" i="1" s="1"/>
  <c r="T55" i="1"/>
  <c r="V55" i="1" s="1"/>
  <c r="T56" i="1"/>
  <c r="V56" i="1" s="1"/>
  <c r="T57" i="1"/>
  <c r="V57" i="1" s="1"/>
  <c r="T58" i="1"/>
  <c r="V58" i="1" s="1"/>
  <c r="T59" i="1"/>
  <c r="V59" i="1" s="1"/>
  <c r="T60" i="1"/>
  <c r="V60" i="1" s="1"/>
  <c r="T61" i="1"/>
  <c r="V61" i="1" s="1"/>
  <c r="T62" i="1"/>
  <c r="V62" i="1" s="1"/>
  <c r="T63" i="1"/>
  <c r="V63" i="1" s="1"/>
  <c r="T64" i="1"/>
  <c r="V64" i="1" s="1"/>
  <c r="T65" i="1"/>
  <c r="V65" i="1" s="1"/>
  <c r="T66" i="1"/>
  <c r="V66" i="1" s="1"/>
  <c r="T67" i="1"/>
  <c r="V67" i="1" s="1"/>
  <c r="T68" i="1"/>
  <c r="V68" i="1" s="1"/>
  <c r="T69" i="1"/>
  <c r="V69" i="1" s="1"/>
  <c r="T70" i="1"/>
  <c r="V70" i="1" s="1"/>
  <c r="T71" i="1"/>
  <c r="V71" i="1" s="1"/>
  <c r="T72" i="1"/>
  <c r="V72" i="1" s="1"/>
  <c r="E88" i="1"/>
  <c r="F88" i="1"/>
  <c r="G88" i="1"/>
  <c r="H88" i="1"/>
  <c r="I88" i="1"/>
  <c r="J88" i="1"/>
  <c r="K88" i="1"/>
  <c r="L88" i="1"/>
  <c r="M88" i="1"/>
  <c r="N88" i="1"/>
  <c r="O88" i="1"/>
  <c r="R88" i="1"/>
  <c r="S88" i="1"/>
  <c r="C35" i="3"/>
  <c r="D88" i="1"/>
  <c r="V43" i="1"/>
  <c r="V51" i="1"/>
  <c r="V47" i="1"/>
  <c r="O91" i="1"/>
  <c r="T91" i="1" s="1"/>
  <c r="U116" i="1"/>
  <c r="M31" i="2"/>
  <c r="C31" i="2"/>
  <c r="A2" i="14"/>
  <c r="E14" i="14"/>
  <c r="E17" i="14" s="1"/>
  <c r="L3" i="2"/>
  <c r="L4" i="2"/>
  <c r="L5" i="2"/>
  <c r="L6" i="2"/>
  <c r="M32" i="2"/>
  <c r="A1" i="10"/>
  <c r="A2" i="10"/>
  <c r="C8" i="10"/>
  <c r="C17" i="10"/>
  <c r="N32" i="3"/>
  <c r="C6" i="10" l="1"/>
  <c r="L31" i="2"/>
  <c r="N33" i="2" s="1"/>
  <c r="D33" i="2"/>
  <c r="N31" i="2"/>
  <c r="C16" i="3" s="1"/>
  <c r="L33" i="2"/>
  <c r="C9" i="10"/>
  <c r="X3" i="1"/>
  <c r="X4" i="1" s="1"/>
  <c r="X5" i="1" s="1"/>
  <c r="X6" i="1" s="1"/>
  <c r="X7" i="1" s="1"/>
  <c r="X8" i="1" s="1"/>
  <c r="X9" i="1" s="1"/>
  <c r="X10" i="1" s="1"/>
  <c r="X11" i="1" s="1"/>
  <c r="X12" i="1" s="1"/>
  <c r="X13" i="1" s="1"/>
  <c r="X14" i="1" s="1"/>
  <c r="X15" i="1" s="1"/>
  <c r="X16" i="1" s="1"/>
  <c r="X17" i="1" s="1"/>
  <c r="X18" i="1" s="1"/>
  <c r="X19" i="1" s="1"/>
  <c r="X20" i="1" s="1"/>
  <c r="X21" i="1" s="1"/>
  <c r="X22" i="1" s="1"/>
  <c r="X23" i="1" s="1"/>
  <c r="X24" i="1" s="1"/>
  <c r="X25" i="1" s="1"/>
  <c r="X26" i="1" s="1"/>
  <c r="X27" i="1" s="1"/>
  <c r="X28" i="1" s="1"/>
  <c r="X29" i="1" s="1"/>
  <c r="X30" i="1" s="1"/>
  <c r="X31" i="1" s="1"/>
  <c r="X32" i="1" s="1"/>
  <c r="X33" i="1" s="1"/>
  <c r="X34" i="1" s="1"/>
  <c r="X35" i="1" s="1"/>
  <c r="X36" i="1" s="1"/>
  <c r="X37" i="1" s="1"/>
  <c r="X38" i="1" s="1"/>
  <c r="X39" i="1" s="1"/>
  <c r="X40" i="1" s="1"/>
  <c r="X41" i="1" s="1"/>
  <c r="X42" i="1" s="1"/>
  <c r="X43" i="1" s="1"/>
  <c r="X44" i="1" s="1"/>
  <c r="X45" i="1" s="1"/>
  <c r="X46" i="1" s="1"/>
  <c r="X47" i="1" s="1"/>
  <c r="X48" i="1" s="1"/>
  <c r="X49" i="1" s="1"/>
  <c r="X50" i="1" s="1"/>
  <c r="X51" i="1" s="1"/>
  <c r="X52" i="1" s="1"/>
  <c r="X53" i="1" s="1"/>
  <c r="X54" i="1" s="1"/>
  <c r="X55" i="1" s="1"/>
  <c r="X56" i="1" s="1"/>
  <c r="X57" i="1" s="1"/>
  <c r="X58" i="1" s="1"/>
  <c r="X59" i="1" s="1"/>
  <c r="X60" i="1" s="1"/>
  <c r="X61" i="1" s="1"/>
  <c r="X62" i="1" s="1"/>
  <c r="X63" i="1" s="1"/>
  <c r="X64" i="1" s="1"/>
  <c r="X65" i="1" s="1"/>
  <c r="X66" i="1" s="1"/>
  <c r="X67" i="1" s="1"/>
  <c r="X68" i="1" s="1"/>
  <c r="X69" i="1" s="1"/>
  <c r="X70" i="1" s="1"/>
  <c r="X71" i="1" s="1"/>
  <c r="X72" i="1" s="1"/>
  <c r="X73" i="1" s="1"/>
  <c r="X74" i="1" s="1"/>
  <c r="X75" i="1" s="1"/>
  <c r="X76" i="1" s="1"/>
  <c r="X77" i="1" s="1"/>
  <c r="X78" i="1" s="1"/>
  <c r="X79" i="1" s="1"/>
  <c r="X80" i="1" s="1"/>
  <c r="X81" i="1" s="1"/>
  <c r="X82" i="1" s="1"/>
  <c r="X83" i="1" s="1"/>
  <c r="X84" i="1" s="1"/>
  <c r="X85" i="1" s="1"/>
  <c r="X86" i="1" s="1"/>
  <c r="X87" i="1" s="1"/>
  <c r="V88" i="1"/>
  <c r="V92" i="1" s="1"/>
  <c r="T88" i="1"/>
  <c r="C11" i="10" l="1"/>
  <c r="C28" i="3"/>
  <c r="C29" i="3" s="1"/>
  <c r="C33" i="3" s="1"/>
  <c r="C36" i="3" s="1"/>
  <c r="C18" i="3"/>
  <c r="C20" i="3" s="1"/>
  <c r="C12" i="10"/>
  <c r="C13" i="10" l="1"/>
  <c r="C16" i="10" s="1"/>
  <c r="C20" i="10" s="1"/>
  <c r="C22" i="10" s="1"/>
</calcChain>
</file>

<file path=xl/sharedStrings.xml><?xml version="1.0" encoding="utf-8"?>
<sst xmlns="http://schemas.openxmlformats.org/spreadsheetml/2006/main" count="332" uniqueCount="183">
  <si>
    <t>Brassington Parish Council</t>
  </si>
  <si>
    <t>Accounts 1 April 2017 - 31 March 2018</t>
  </si>
  <si>
    <t>Bank Reconciliation</t>
  </si>
  <si>
    <t>£</t>
  </si>
  <si>
    <t xml:space="preserve">Opening balances </t>
  </si>
  <si>
    <t>Unity Trust Bank 1/4/17</t>
  </si>
  <si>
    <t>Total Opening Balance</t>
  </si>
  <si>
    <t>Items relating to 16/17</t>
  </si>
  <si>
    <t>Total funds available to Council at start of year</t>
  </si>
  <si>
    <r>
      <t>Total Receipts</t>
    </r>
    <r>
      <rPr>
        <sz val="10"/>
        <rFont val="Arial"/>
        <family val="2"/>
      </rPr>
      <t xml:space="preserve"> (including CWF &amp; Ryder Point)</t>
    </r>
  </si>
  <si>
    <r>
      <t xml:space="preserve">Payments </t>
    </r>
    <r>
      <rPr>
        <sz val="10"/>
        <rFont val="Arial"/>
        <family val="2"/>
      </rPr>
      <t>(including Carsington Wind Farm)</t>
    </r>
  </si>
  <si>
    <t>Closing Balance</t>
  </si>
  <si>
    <t>Less Earmarked funds for Play Area</t>
  </si>
  <si>
    <t>Unallocated Ryder Point Funds*</t>
  </si>
  <si>
    <t>Less Carsington Wind Farm Grants allocated &amp; not paid</t>
  </si>
  <si>
    <t>Less Carsington Wind Farm Funds unallocated*</t>
  </si>
  <si>
    <t>Total Allocated Funds</t>
  </si>
  <si>
    <t>Balance in bank less allocated fund</t>
  </si>
  <si>
    <t>Unpresented receipts</t>
  </si>
  <si>
    <t>Unpresented payments</t>
  </si>
  <si>
    <t xml:space="preserve">Available funds </t>
  </si>
  <si>
    <t>VAT refund to be claimed 17/18</t>
  </si>
  <si>
    <t>Total Funds available</t>
  </si>
  <si>
    <t>1st Bassington Brownies</t>
  </si>
  <si>
    <t>1st Bassington Guides</t>
  </si>
  <si>
    <t>Over 60's</t>
  </si>
  <si>
    <t>BRGCA</t>
  </si>
  <si>
    <t>Village Hall</t>
  </si>
  <si>
    <t>St James Church</t>
  </si>
  <si>
    <t>Primary School</t>
  </si>
  <si>
    <t>Cash Book :</t>
  </si>
  <si>
    <t>Bal b/fwd current A/C</t>
  </si>
  <si>
    <t>Bal b/fwd deposit A/C</t>
  </si>
  <si>
    <t>Items from 2011/12</t>
  </si>
  <si>
    <t>unpresented items from 11/12</t>
  </si>
  <si>
    <t>Receipts</t>
  </si>
  <si>
    <t>Payments</t>
  </si>
  <si>
    <t>Bank :</t>
  </si>
  <si>
    <t>Current A/C</t>
  </si>
  <si>
    <t>Current A/C Reserve</t>
  </si>
  <si>
    <t>Deposit A/C</t>
  </si>
  <si>
    <t>Date</t>
  </si>
  <si>
    <t>Chq No</t>
  </si>
  <si>
    <t>Details</t>
  </si>
  <si>
    <t>DALC Sub</t>
  </si>
  <si>
    <t xml:space="preserve">Cemetery </t>
  </si>
  <si>
    <t>Play Area</t>
  </si>
  <si>
    <t>Audit</t>
  </si>
  <si>
    <t>Insurance</t>
  </si>
  <si>
    <t>Village Hall Hire</t>
  </si>
  <si>
    <t xml:space="preserve">Handyman </t>
  </si>
  <si>
    <t>Clerk Payroll</t>
  </si>
  <si>
    <t>Clerk Admin Expenses</t>
  </si>
  <si>
    <t>Training</t>
  </si>
  <si>
    <t>General/ Admin</t>
  </si>
  <si>
    <t>Sundry</t>
  </si>
  <si>
    <t>Section 137</t>
  </si>
  <si>
    <t>Hoben Grant</t>
  </si>
  <si>
    <t>Carsington Wind Farm Grants</t>
  </si>
  <si>
    <t>Total (exc VAT)</t>
  </si>
  <si>
    <t>Vat</t>
  </si>
  <si>
    <t>Total (inc VAT)</t>
  </si>
  <si>
    <t>Bank Rec</t>
  </si>
  <si>
    <t>Cumulative</t>
  </si>
  <si>
    <t>√</t>
  </si>
  <si>
    <t>Clerk Salary</t>
  </si>
  <si>
    <t>Handyman</t>
  </si>
  <si>
    <t xml:space="preserve">Clerk's Salary </t>
  </si>
  <si>
    <t>Glen Griffiths</t>
  </si>
  <si>
    <t>Lester Lowe</t>
  </si>
  <si>
    <t>Clerk's Salary</t>
  </si>
  <si>
    <t>William Twigg</t>
  </si>
  <si>
    <t>Clerk's Salary (CS)</t>
  </si>
  <si>
    <t>Clerk's Salary (BK)</t>
  </si>
  <si>
    <t>Personnel Advice &amp; Solutions</t>
  </si>
  <si>
    <t>Totals 2016/17</t>
  </si>
  <si>
    <t>Totals 2015/16</t>
  </si>
  <si>
    <t xml:space="preserve"> </t>
  </si>
  <si>
    <t>Forecast to end March 2017</t>
  </si>
  <si>
    <t>vat claimed as at 11/07/11</t>
  </si>
  <si>
    <t>Precept</t>
  </si>
  <si>
    <t>Carsington Wind Farm</t>
  </si>
  <si>
    <t>Ryder Point Wind Farm</t>
  </si>
  <si>
    <t>Cemetery</t>
  </si>
  <si>
    <t>Bank Interest</t>
  </si>
  <si>
    <t>DALC Transp. Fund</t>
  </si>
  <si>
    <t>Footpaths Maintenance Grant</t>
  </si>
  <si>
    <t>Other/ Sundry</t>
  </si>
  <si>
    <t>Total ex VAT</t>
  </si>
  <si>
    <t>VAT</t>
  </si>
  <si>
    <t>Total</t>
  </si>
  <si>
    <t>DDDC</t>
  </si>
  <si>
    <t>DALC Transparency Fund</t>
  </si>
  <si>
    <t>VAT Refund</t>
  </si>
  <si>
    <t>Derbyshire Dales</t>
  </si>
  <si>
    <t>Receipt Total 2015/16</t>
  </si>
  <si>
    <t>Cheque requests 9th January 2013</t>
  </si>
  <si>
    <t>Ireland Colliery Chesterfield Band</t>
  </si>
  <si>
    <t>authorised</t>
  </si>
  <si>
    <t>Claycross DIY</t>
  </si>
  <si>
    <t>RKS Ltd</t>
  </si>
  <si>
    <t>additional</t>
  </si>
  <si>
    <t>NEDDC</t>
  </si>
  <si>
    <t>Budgeted</t>
  </si>
  <si>
    <t>Derwent Treescapes</t>
  </si>
  <si>
    <t>Viking</t>
  </si>
  <si>
    <t>Non cheque payments</t>
  </si>
  <si>
    <t>Notes</t>
  </si>
  <si>
    <t>Heath and Holmewood Parish Council</t>
  </si>
  <si>
    <t>Lettings</t>
  </si>
  <si>
    <t>Pavilion</t>
  </si>
  <si>
    <t>A</t>
  </si>
  <si>
    <t>B</t>
  </si>
  <si>
    <t>C</t>
  </si>
  <si>
    <t xml:space="preserve">parish member </t>
  </si>
  <si>
    <t>non parish member</t>
  </si>
  <si>
    <t>commercial</t>
  </si>
  <si>
    <t>Minimum 2 hour letting</t>
  </si>
  <si>
    <t>addition hours at (per hour</t>
  </si>
  <si>
    <t>Football</t>
  </si>
  <si>
    <t>pitch hire</t>
  </si>
  <si>
    <t>prepare &amp; pitch hire</t>
  </si>
  <si>
    <t>changing room hire</t>
  </si>
  <si>
    <t>Per Junior Game</t>
  </si>
  <si>
    <t>Per Senior Game</t>
  </si>
  <si>
    <t>Cricket</t>
  </si>
  <si>
    <t>Per team 1 season</t>
  </si>
  <si>
    <t>Heath &amp; Holmewood Parish Council</t>
  </si>
  <si>
    <t>Name</t>
  </si>
  <si>
    <t>Team</t>
  </si>
  <si>
    <t>Secretary</t>
  </si>
  <si>
    <t>cost per game</t>
  </si>
  <si>
    <t>cost per season</t>
  </si>
  <si>
    <t>Invoice number</t>
  </si>
  <si>
    <t>Invoice date</t>
  </si>
  <si>
    <t>Invoice total</t>
  </si>
  <si>
    <t>Payment Received</t>
  </si>
  <si>
    <t>Holmewood Cricket Club I</t>
  </si>
  <si>
    <t>Saturday</t>
  </si>
  <si>
    <t>D Plant</t>
  </si>
  <si>
    <t>-</t>
  </si>
  <si>
    <t>09/12 01</t>
  </si>
  <si>
    <t>01/09/2012</t>
  </si>
  <si>
    <t>Holmewood Cricket Club II</t>
  </si>
  <si>
    <t>09/12 02</t>
  </si>
  <si>
    <t xml:space="preserve">Holmewood Cricket Club </t>
  </si>
  <si>
    <t>Midweek/Sunday</t>
  </si>
  <si>
    <t>09/12 03</t>
  </si>
  <si>
    <t>changing room</t>
  </si>
  <si>
    <t>Invoice bi-monthly</t>
  </si>
  <si>
    <t>approx no games</t>
  </si>
  <si>
    <t>Holmewood FC</t>
  </si>
  <si>
    <t>Sunday</t>
  </si>
  <si>
    <t>M Smith</t>
  </si>
  <si>
    <t>15/16</t>
  </si>
  <si>
    <t>inc. Cup</t>
  </si>
  <si>
    <t>S137 grant £197 for insurance + £53 for changing rooms and friendlies</t>
  </si>
  <si>
    <t>Northwingfield Colts U16's</t>
  </si>
  <si>
    <t>Mandy Matthews</t>
  </si>
  <si>
    <t>Northwingfield Colts U15's</t>
  </si>
  <si>
    <t>Hasland FC U18's</t>
  </si>
  <si>
    <t>Sarah Pickles</t>
  </si>
  <si>
    <t>Trans-parency Fund</t>
  </si>
  <si>
    <t>Grant Thornton</t>
  </si>
  <si>
    <t>Allotment Rent</t>
  </si>
  <si>
    <t>Less Earmarked funds for Website/IT Equipment</t>
  </si>
  <si>
    <t>Totals 2017/18</t>
  </si>
  <si>
    <t>Totals 2014/16</t>
  </si>
  <si>
    <t>Brassington Village Hall</t>
  </si>
  <si>
    <t>Came &amp; Co</t>
  </si>
  <si>
    <t>HMRC VAT Refund</t>
  </si>
  <si>
    <t>DDDC (Reim-burseable)</t>
  </si>
  <si>
    <t>Elysion Ltd </t>
  </si>
  <si>
    <t>N Hutty</t>
  </si>
  <si>
    <t>Burial Fee</t>
  </si>
  <si>
    <t>Balance in Unity Trust Account as at 31/3/18</t>
  </si>
  <si>
    <t>Laptop (RS)</t>
  </si>
  <si>
    <t>Allsop (footpath maintenance)</t>
  </si>
  <si>
    <t>Clerk's Wages (CS)</t>
  </si>
  <si>
    <t>Clerk's Wages (BK)</t>
  </si>
  <si>
    <t>Festival Lights (JH)</t>
  </si>
  <si>
    <t>Allotments (DC)</t>
  </si>
  <si>
    <t xml:space="preserve">Burial Fee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</si>
</sst>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£&quot;#,##0;[Red]\-&quot;£&quot;#,##0"/>
    <numFmt numFmtId="44" formatCode="_-&quot;£&quot;* #,##0.00_-;\-&quot;£&quot;* #,##0.00_-;_-&quot;£&quot;* &quot;-&quot;??_-;_-@_-"/>
    <numFmt numFmtId="43" formatCode="_-* #,##0.00_-;\-* #,##0.00_-;_-* &quot;-&quot;??_-;_-@_-"/>
    <numFmt numFmtId="165" formatCode="dd/mm/yyyy;@"/>
    <numFmt numFmtId="166" formatCode="&quot;£&quot;#,##0.00"/>
  </numFmts>
  <fonts count="2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10"/>
      <color rgb="FFFF0000"/>
      <name val="Calibri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  <font>
      <b/>
      <sz val="10"/>
      <color rgb="FFFF0000"/>
      <name val="Arial"/>
      <family val="2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2"/>
      <color indexed="8"/>
      <name val="Arial"/>
      <family val="2"/>
    </font>
    <font>
      <b/>
      <sz val="12"/>
      <color rgb="FFFF0000"/>
      <name val="Calibri"/>
      <family val="2"/>
    </font>
    <font>
      <sz val="12"/>
      <name val="Wingdings"/>
      <charset val="2"/>
    </font>
    <font>
      <sz val="12"/>
      <color rgb="FFFF0000"/>
      <name val="Arial"/>
      <family val="2"/>
    </font>
    <font>
      <sz val="12"/>
      <name val="Calibri"/>
      <family val="2"/>
    </font>
    <font>
      <b/>
      <sz val="12"/>
      <color rgb="FFFF0000"/>
      <name val="Arial"/>
      <family val="2"/>
    </font>
    <font>
      <u/>
      <sz val="1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17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NumberFormat="1" applyFont="1" applyFill="1" applyBorder="1" applyAlignment="1" applyProtection="1">
      <protection locked="0"/>
    </xf>
    <xf numFmtId="4" fontId="1" fillId="0" borderId="0" xfId="0" applyNumberFormat="1" applyFont="1" applyFill="1" applyBorder="1" applyAlignment="1" applyProtection="1">
      <protection locked="0"/>
    </xf>
    <xf numFmtId="4" fontId="1" fillId="0" borderId="0" xfId="0" applyNumberFormat="1" applyFont="1"/>
    <xf numFmtId="4" fontId="2" fillId="0" borderId="1" xfId="0" applyNumberFormat="1" applyFont="1" applyBorder="1"/>
    <xf numFmtId="1" fontId="1" fillId="0" borderId="0" xfId="0" applyNumberFormat="1" applyFont="1" applyFill="1" applyBorder="1" applyAlignment="1" applyProtection="1">
      <alignment horizontal="right"/>
      <protection locked="0"/>
    </xf>
    <xf numFmtId="4" fontId="0" fillId="0" borderId="0" xfId="0" applyNumberFormat="1"/>
    <xf numFmtId="4" fontId="1" fillId="0" borderId="1" xfId="0" applyNumberFormat="1" applyFont="1" applyBorder="1"/>
    <xf numFmtId="0" fontId="1" fillId="0" borderId="0" xfId="0" applyFont="1" applyBorder="1"/>
    <xf numFmtId="4" fontId="2" fillId="0" borderId="0" xfId="0" applyNumberFormat="1" applyFont="1" applyBorder="1"/>
    <xf numFmtId="4" fontId="2" fillId="0" borderId="0" xfId="0" applyNumberFormat="1" applyFont="1" applyFill="1" applyBorder="1" applyAlignment="1" applyProtection="1">
      <protection locked="0"/>
    </xf>
    <xf numFmtId="1" fontId="1" fillId="0" borderId="0" xfId="0" quotePrefix="1" applyNumberFormat="1" applyFont="1" applyFill="1" applyBorder="1" applyAlignment="1" applyProtection="1">
      <alignment horizontal="right"/>
      <protection locked="0"/>
    </xf>
    <xf numFmtId="0" fontId="2" fillId="0" borderId="0" xfId="0" applyFont="1" applyBorder="1"/>
    <xf numFmtId="165" fontId="1" fillId="0" borderId="0" xfId="0" quotePrefix="1" applyNumberFormat="1" applyFont="1" applyFill="1" applyBorder="1" applyAlignment="1" applyProtection="1"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Border="1"/>
    <xf numFmtId="4" fontId="2" fillId="0" borderId="1" xfId="0" applyNumberFormat="1" applyFont="1" applyFill="1" applyBorder="1" applyAlignment="1" applyProtection="1">
      <protection locked="0"/>
    </xf>
    <xf numFmtId="4" fontId="0" fillId="0" borderId="1" xfId="0" applyNumberFormat="1" applyBorder="1"/>
    <xf numFmtId="0" fontId="5" fillId="0" borderId="0" xfId="0" applyFont="1"/>
    <xf numFmtId="14" fontId="1" fillId="0" borderId="0" xfId="0" applyNumberFormat="1" applyFont="1" applyFill="1" applyBorder="1" applyAlignment="1" applyProtection="1">
      <protection locked="0"/>
    </xf>
    <xf numFmtId="0" fontId="0" fillId="0" borderId="0" xfId="0" applyAlignment="1">
      <alignment horizontal="center"/>
    </xf>
    <xf numFmtId="14" fontId="1" fillId="0" borderId="0" xfId="0" quotePrefix="1" applyNumberFormat="1" applyFont="1" applyFill="1" applyBorder="1" applyAlignment="1" applyProtection="1">
      <protection locked="0"/>
    </xf>
    <xf numFmtId="4" fontId="0" fillId="0" borderId="0" xfId="0" applyNumberFormat="1" applyBorder="1"/>
    <xf numFmtId="0" fontId="1" fillId="0" borderId="0" xfId="0" applyFont="1" applyAlignment="1">
      <alignment horizontal="center" wrapText="1"/>
    </xf>
    <xf numFmtId="166" fontId="0" fillId="0" borderId="0" xfId="0" applyNumberFormat="1"/>
    <xf numFmtId="6" fontId="0" fillId="0" borderId="0" xfId="0" applyNumberFormat="1"/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1" fillId="0" borderId="0" xfId="0" quotePrefix="1" applyFont="1" applyAlignment="1">
      <alignment horizontal="center"/>
    </xf>
    <xf numFmtId="16" fontId="1" fillId="0" borderId="0" xfId="0" quotePrefix="1" applyNumberFormat="1" applyFont="1"/>
    <xf numFmtId="4" fontId="0" fillId="0" borderId="0" xfId="0" applyNumberFormat="1" applyAlignment="1">
      <alignment horizontal="right"/>
    </xf>
    <xf numFmtId="4" fontId="1" fillId="0" borderId="0" xfId="0" quotePrefix="1" applyNumberFormat="1" applyFont="1" applyAlignment="1">
      <alignment horizontal="center"/>
    </xf>
    <xf numFmtId="0" fontId="0" fillId="0" borderId="0" xfId="0" quotePrefix="1"/>
    <xf numFmtId="14" fontId="0" fillId="0" borderId="0" xfId="0" applyNumberFormat="1"/>
    <xf numFmtId="4" fontId="1" fillId="0" borderId="0" xfId="0" applyNumberFormat="1" applyFont="1" applyFill="1" applyBorder="1"/>
    <xf numFmtId="4" fontId="1" fillId="0" borderId="0" xfId="0" applyNumberFormat="1" applyFont="1" applyFill="1" applyBorder="1" applyAlignment="1" applyProtection="1">
      <alignment wrapText="1"/>
      <protection locked="0"/>
    </xf>
    <xf numFmtId="165" fontId="1" fillId="0" borderId="0" xfId="0" applyNumberFormat="1" applyFont="1" applyFill="1" applyBorder="1" applyAlignment="1" applyProtection="1">
      <protection locked="0"/>
    </xf>
    <xf numFmtId="0" fontId="1" fillId="0" borderId="0" xfId="0" applyFont="1" applyFill="1" applyBorder="1"/>
    <xf numFmtId="14" fontId="1" fillId="0" borderId="0" xfId="0" applyNumberFormat="1" applyFont="1" applyBorder="1"/>
    <xf numFmtId="0" fontId="8" fillId="0" borderId="0" xfId="0" applyNumberFormat="1" applyFont="1" applyFill="1" applyBorder="1" applyAlignment="1" applyProtection="1">
      <protection locked="0"/>
    </xf>
    <xf numFmtId="166" fontId="2" fillId="0" borderId="0" xfId="0" applyNumberFormat="1" applyFont="1" applyBorder="1"/>
    <xf numFmtId="0" fontId="2" fillId="3" borderId="0" xfId="0" applyFont="1" applyFill="1" applyBorder="1"/>
    <xf numFmtId="0" fontId="8" fillId="0" borderId="0" xfId="0" applyFont="1" applyBorder="1"/>
    <xf numFmtId="2" fontId="1" fillId="0" borderId="0" xfId="0" applyNumberFormat="1" applyFont="1" applyBorder="1"/>
    <xf numFmtId="2" fontId="2" fillId="0" borderId="0" xfId="0" applyNumberFormat="1" applyFont="1" applyBorder="1"/>
    <xf numFmtId="0" fontId="7" fillId="0" borderId="0" xfId="0" applyFont="1" applyBorder="1"/>
    <xf numFmtId="4" fontId="2" fillId="3" borderId="0" xfId="0" applyNumberFormat="1" applyFont="1" applyFill="1" applyBorder="1"/>
    <xf numFmtId="0" fontId="9" fillId="0" borderId="0" xfId="0" applyNumberFormat="1" applyFont="1" applyFill="1" applyBorder="1" applyAlignment="1" applyProtection="1">
      <protection locked="0"/>
    </xf>
    <xf numFmtId="4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alignment wrapText="1"/>
      <protection locked="0"/>
    </xf>
    <xf numFmtId="0" fontId="2" fillId="0" borderId="0" xfId="0" applyFont="1" applyAlignment="1">
      <alignment horizontal="center"/>
    </xf>
    <xf numFmtId="0" fontId="10" fillId="0" borderId="0" xfId="0" applyFont="1"/>
    <xf numFmtId="0" fontId="11" fillId="0" borderId="0" xfId="0" applyFont="1"/>
    <xf numFmtId="4" fontId="11" fillId="0" borderId="0" xfId="0" applyNumberFormat="1" applyFont="1" applyAlignment="1">
      <alignment horizontal="right"/>
    </xf>
    <xf numFmtId="0" fontId="11" fillId="0" borderId="0" xfId="0" applyFont="1" applyFill="1"/>
    <xf numFmtId="4" fontId="11" fillId="0" borderId="0" xfId="0" applyNumberFormat="1" applyFont="1" applyAlignment="1">
      <alignment horizontal="right" wrapText="1"/>
    </xf>
    <xf numFmtId="0" fontId="10" fillId="0" borderId="0" xfId="0" applyFont="1" applyFill="1" applyAlignment="1">
      <alignment wrapText="1"/>
    </xf>
    <xf numFmtId="0" fontId="11" fillId="0" borderId="0" xfId="0" applyFont="1" applyAlignment="1">
      <alignment wrapText="1"/>
    </xf>
    <xf numFmtId="0" fontId="11" fillId="0" borderId="0" xfId="0" applyFont="1" applyFill="1" applyBorder="1"/>
    <xf numFmtId="0" fontId="11" fillId="0" borderId="0" xfId="0" applyFont="1" applyFill="1" applyBorder="1" applyAlignment="1">
      <alignment horizontal="right"/>
    </xf>
    <xf numFmtId="0" fontId="11" fillId="0" borderId="0" xfId="0" applyFont="1" applyAlignment="1">
      <alignment horizontal="center"/>
    </xf>
    <xf numFmtId="4" fontId="11" fillId="0" borderId="0" xfId="0" applyNumberFormat="1" applyFont="1" applyFill="1" applyBorder="1" applyAlignment="1">
      <alignment horizontal="right"/>
    </xf>
    <xf numFmtId="4" fontId="10" fillId="0" borderId="0" xfId="0" applyNumberFormat="1" applyFont="1" applyBorder="1" applyAlignment="1">
      <alignment horizontal="right"/>
    </xf>
    <xf numFmtId="4" fontId="10" fillId="0" borderId="0" xfId="0" applyNumberFormat="1" applyFont="1" applyFill="1" applyBorder="1" applyAlignment="1">
      <alignment horizontal="right"/>
    </xf>
    <xf numFmtId="4" fontId="12" fillId="0" borderId="1" xfId="0" applyNumberFormat="1" applyFont="1" applyBorder="1"/>
    <xf numFmtId="4" fontId="11" fillId="0" borderId="0" xfId="0" applyNumberFormat="1" applyFont="1" applyBorder="1"/>
    <xf numFmtId="4" fontId="11" fillId="0" borderId="1" xfId="0" applyNumberFormat="1" applyFont="1" applyBorder="1"/>
    <xf numFmtId="4" fontId="10" fillId="0" borderId="1" xfId="0" applyNumberFormat="1" applyFont="1" applyBorder="1" applyAlignment="1">
      <alignment horizontal="right"/>
    </xf>
    <xf numFmtId="4" fontId="12" fillId="0" borderId="0" xfId="0" applyNumberFormat="1" applyFont="1" applyBorder="1" applyAlignment="1">
      <alignment horizontal="right"/>
    </xf>
    <xf numFmtId="4" fontId="12" fillId="0" borderId="0" xfId="0" applyNumberFormat="1" applyFont="1" applyFill="1" applyBorder="1"/>
    <xf numFmtId="4" fontId="12" fillId="0" borderId="0" xfId="0" applyNumberFormat="1" applyFont="1"/>
    <xf numFmtId="4" fontId="11" fillId="0" borderId="0" xfId="0" applyNumberFormat="1" applyFont="1"/>
    <xf numFmtId="4" fontId="12" fillId="0" borderId="0" xfId="0" applyNumberFormat="1" applyFont="1" applyAlignment="1">
      <alignment horizontal="right"/>
    </xf>
    <xf numFmtId="4" fontId="11" fillId="0" borderId="0" xfId="0" applyNumberFormat="1" applyFont="1" applyBorder="1" applyAlignment="1">
      <alignment horizontal="right"/>
    </xf>
    <xf numFmtId="4" fontId="10" fillId="0" borderId="0" xfId="0" applyNumberFormat="1" applyFont="1" applyAlignment="1">
      <alignment horizontal="right"/>
    </xf>
    <xf numFmtId="4" fontId="13" fillId="0" borderId="0" xfId="0" applyNumberFormat="1" applyFont="1" applyAlignment="1">
      <alignment horizontal="right"/>
    </xf>
    <xf numFmtId="4" fontId="12" fillId="0" borderId="0" xfId="0" applyNumberFormat="1" applyFont="1" applyFill="1" applyBorder="1" applyAlignment="1">
      <alignment horizontal="right"/>
    </xf>
    <xf numFmtId="4" fontId="13" fillId="3" borderId="1" xfId="0" applyNumberFormat="1" applyFont="1" applyFill="1" applyBorder="1" applyAlignment="1">
      <alignment horizontal="right"/>
    </xf>
    <xf numFmtId="0" fontId="10" fillId="6" borderId="0" xfId="0" applyFont="1" applyFill="1"/>
    <xf numFmtId="4" fontId="10" fillId="6" borderId="0" xfId="0" applyNumberFormat="1" applyFont="1" applyFill="1" applyAlignment="1">
      <alignment horizontal="right"/>
    </xf>
    <xf numFmtId="0" fontId="11" fillId="0" borderId="2" xfId="0" applyFont="1" applyFill="1" applyBorder="1" applyAlignment="1">
      <alignment wrapText="1"/>
    </xf>
    <xf numFmtId="0" fontId="11" fillId="0" borderId="3" xfId="0" applyFont="1" applyFill="1" applyBorder="1"/>
    <xf numFmtId="4" fontId="12" fillId="0" borderId="4" xfId="0" applyNumberFormat="1" applyFont="1" applyFill="1" applyBorder="1" applyAlignment="1">
      <alignment horizontal="right"/>
    </xf>
    <xf numFmtId="0" fontId="11" fillId="0" borderId="0" xfId="0" applyFont="1" applyFill="1" applyBorder="1" applyAlignment="1">
      <alignment wrapText="1"/>
    </xf>
    <xf numFmtId="4" fontId="12" fillId="0" borderId="0" xfId="0" applyNumberFormat="1" applyFont="1" applyFill="1"/>
    <xf numFmtId="0" fontId="10" fillId="0" borderId="0" xfId="0" applyFont="1" applyFill="1" applyBorder="1"/>
    <xf numFmtId="4" fontId="13" fillId="0" borderId="0" xfId="0" applyNumberFormat="1" applyFont="1" applyBorder="1"/>
    <xf numFmtId="4" fontId="10" fillId="0" borderId="0" xfId="0" applyNumberFormat="1" applyFont="1" applyBorder="1"/>
    <xf numFmtId="4" fontId="13" fillId="0" borderId="0" xfId="0" applyNumberFormat="1" applyFont="1" applyBorder="1" applyAlignment="1">
      <alignment horizontal="right"/>
    </xf>
    <xf numFmtId="4" fontId="14" fillId="0" borderId="0" xfId="0" applyNumberFormat="1" applyFont="1" applyFill="1" applyBorder="1"/>
    <xf numFmtId="4" fontId="14" fillId="0" borderId="0" xfId="0" applyNumberFormat="1" applyFont="1" applyBorder="1"/>
    <xf numFmtId="4" fontId="15" fillId="0" borderId="0" xfId="0" applyNumberFormat="1" applyFont="1" applyBorder="1"/>
    <xf numFmtId="0" fontId="15" fillId="0" borderId="0" xfId="0" applyFont="1" applyBorder="1"/>
    <xf numFmtId="4" fontId="10" fillId="0" borderId="0" xfId="0" applyNumberFormat="1" applyFont="1"/>
    <xf numFmtId="4" fontId="10" fillId="0" borderId="0" xfId="0" applyNumberFormat="1" applyFont="1" applyFill="1"/>
    <xf numFmtId="0" fontId="15" fillId="0" borderId="0" xfId="0" applyFont="1"/>
    <xf numFmtId="4" fontId="11" fillId="2" borderId="0" xfId="0" applyNumberFormat="1" applyFont="1" applyFill="1" applyAlignment="1">
      <alignment horizontal="right"/>
    </xf>
    <xf numFmtId="0" fontId="11" fillId="0" borderId="0" xfId="0" applyFont="1" applyBorder="1"/>
    <xf numFmtId="0" fontId="10" fillId="0" borderId="0" xfId="0" applyFont="1" applyFill="1"/>
    <xf numFmtId="0" fontId="16" fillId="0" borderId="0" xfId="0" applyFont="1"/>
    <xf numFmtId="2" fontId="17" fillId="0" borderId="0" xfId="0" applyNumberFormat="1" applyFont="1" applyFill="1" applyBorder="1"/>
    <xf numFmtId="0" fontId="17" fillId="0" borderId="0" xfId="0" applyFont="1" applyFill="1" applyBorder="1"/>
    <xf numFmtId="0" fontId="18" fillId="0" borderId="0" xfId="0" applyFont="1"/>
    <xf numFmtId="0" fontId="2" fillId="6" borderId="0" xfId="0" applyFont="1" applyFill="1"/>
    <xf numFmtId="4" fontId="7" fillId="0" borderId="0" xfId="0" applyNumberFormat="1" applyFont="1" applyFill="1"/>
    <xf numFmtId="4" fontId="7" fillId="0" borderId="0" xfId="0" applyNumberFormat="1" applyFont="1" applyFill="1" applyBorder="1" applyAlignment="1" applyProtection="1">
      <protection locked="0"/>
    </xf>
    <xf numFmtId="0" fontId="1" fillId="0" borderId="0" xfId="0" applyFont="1" applyFill="1" applyBorder="1" applyAlignment="1">
      <alignment wrapText="1"/>
    </xf>
    <xf numFmtId="4" fontId="4" fillId="0" borderId="0" xfId="0" applyNumberFormat="1" applyFont="1" applyFill="1" applyBorder="1" applyAlignment="1" applyProtection="1">
      <alignment wrapText="1"/>
      <protection locked="0"/>
    </xf>
    <xf numFmtId="0" fontId="3" fillId="0" borderId="0" xfId="0" applyFont="1" applyBorder="1"/>
    <xf numFmtId="4" fontId="13" fillId="0" borderId="1" xfId="0" applyNumberFormat="1" applyFont="1" applyFill="1" applyBorder="1" applyAlignment="1">
      <alignment horizontal="right"/>
    </xf>
    <xf numFmtId="2" fontId="1" fillId="0" borderId="0" xfId="0" applyNumberFormat="1" applyFont="1" applyFill="1" applyBorder="1"/>
    <xf numFmtId="166" fontId="17" fillId="0" borderId="0" xfId="0" applyNumberFormat="1" applyFont="1" applyFill="1" applyBorder="1"/>
    <xf numFmtId="166" fontId="1" fillId="0" borderId="0" xfId="0" applyNumberFormat="1" applyFont="1" applyFill="1" applyBorder="1"/>
    <xf numFmtId="0" fontId="2" fillId="0" borderId="0" xfId="0" quotePrefix="1" applyFont="1"/>
    <xf numFmtId="165" fontId="19" fillId="0" borderId="0" xfId="0" applyNumberFormat="1" applyFont="1"/>
    <xf numFmtId="4" fontId="20" fillId="0" borderId="0" xfId="0" applyNumberFormat="1" applyFont="1" applyFill="1" applyBorder="1" applyAlignment="1" applyProtection="1">
      <alignment horizontal="left" wrapText="1"/>
      <protection locked="0"/>
    </xf>
    <xf numFmtId="4" fontId="20" fillId="0" borderId="0" xfId="0" applyNumberFormat="1" applyFont="1" applyFill="1" applyBorder="1" applyAlignment="1" applyProtection="1">
      <protection locked="0"/>
    </xf>
    <xf numFmtId="2" fontId="20" fillId="0" borderId="0" xfId="0" applyNumberFormat="1" applyFont="1" applyFill="1" applyBorder="1" applyAlignment="1" applyProtection="1">
      <alignment wrapText="1"/>
      <protection locked="0"/>
    </xf>
    <xf numFmtId="4" fontId="20" fillId="0" borderId="0" xfId="0" applyNumberFormat="1" applyFont="1" applyFill="1" applyBorder="1" applyAlignment="1" applyProtection="1">
      <alignment horizontal="center" wrapText="1"/>
      <protection locked="0"/>
    </xf>
    <xf numFmtId="2" fontId="20" fillId="0" borderId="0" xfId="0" applyNumberFormat="1" applyFont="1" applyFill="1" applyBorder="1" applyAlignment="1" applyProtection="1">
      <alignment horizontal="center" wrapText="1"/>
      <protection locked="0"/>
    </xf>
    <xf numFmtId="0" fontId="20" fillId="0" borderId="0" xfId="0" applyNumberFormat="1" applyFont="1" applyFill="1" applyBorder="1" applyAlignment="1" applyProtection="1">
      <alignment wrapText="1"/>
      <protection locked="0"/>
    </xf>
    <xf numFmtId="0" fontId="20" fillId="0" borderId="0" xfId="0" applyNumberFormat="1" applyFont="1" applyFill="1" applyBorder="1" applyAlignment="1" applyProtection="1">
      <alignment horizontal="center" wrapText="1"/>
      <protection locked="0"/>
    </xf>
    <xf numFmtId="0" fontId="19" fillId="0" borderId="0" xfId="0" applyFont="1" applyAlignment="1">
      <alignment wrapText="1"/>
    </xf>
    <xf numFmtId="0" fontId="19" fillId="0" borderId="0" xfId="0" applyNumberFormat="1" applyFont="1" applyFill="1" applyBorder="1" applyAlignment="1" applyProtection="1">
      <protection locked="0"/>
    </xf>
    <xf numFmtId="1" fontId="21" fillId="0" borderId="0" xfId="1" applyNumberFormat="1" applyFont="1" applyFill="1" applyBorder="1" applyProtection="1">
      <protection locked="0"/>
    </xf>
    <xf numFmtId="0" fontId="19" fillId="0" borderId="0" xfId="0" applyFont="1" applyFill="1" applyBorder="1"/>
    <xf numFmtId="2" fontId="19" fillId="0" borderId="0" xfId="0" applyNumberFormat="1" applyFont="1" applyFill="1" applyBorder="1"/>
    <xf numFmtId="2" fontId="21" fillId="0" borderId="0" xfId="2" applyNumberFormat="1" applyFont="1" applyFill="1" applyBorder="1" applyProtection="1">
      <protection locked="0"/>
    </xf>
    <xf numFmtId="4" fontId="19" fillId="0" borderId="0" xfId="0" applyNumberFormat="1" applyFont="1" applyFill="1" applyBorder="1" applyAlignment="1" applyProtection="1">
      <protection locked="0"/>
    </xf>
    <xf numFmtId="4" fontId="19" fillId="0" borderId="0" xfId="0" applyNumberFormat="1" applyFont="1" applyFill="1"/>
    <xf numFmtId="2" fontId="19" fillId="0" borderId="0" xfId="0" applyNumberFormat="1" applyFont="1"/>
    <xf numFmtId="2" fontId="20" fillId="0" borderId="0" xfId="0" applyNumberFormat="1" applyFont="1" applyFill="1" applyBorder="1" applyAlignment="1" applyProtection="1">
      <protection locked="0"/>
    </xf>
    <xf numFmtId="0" fontId="22" fillId="0" borderId="0" xfId="0" applyNumberFormat="1" applyFont="1" applyFill="1" applyBorder="1" applyAlignment="1" applyProtection="1">
      <protection locked="0"/>
    </xf>
    <xf numFmtId="0" fontId="19" fillId="0" borderId="0" xfId="0" applyFont="1"/>
    <xf numFmtId="2" fontId="19" fillId="0" borderId="0" xfId="0" applyNumberFormat="1" applyFont="1" applyFill="1" applyBorder="1" applyAlignment="1" applyProtection="1">
      <protection locked="0"/>
    </xf>
    <xf numFmtId="0" fontId="23" fillId="0" borderId="0" xfId="0" applyFont="1"/>
    <xf numFmtId="4" fontId="19" fillId="0" borderId="1" xfId="0" applyNumberFormat="1" applyFont="1" applyFill="1" applyBorder="1" applyAlignment="1" applyProtection="1">
      <protection locked="0"/>
    </xf>
    <xf numFmtId="0" fontId="24" fillId="0" borderId="0" xfId="0" applyNumberFormat="1" applyFont="1" applyFill="1" applyBorder="1" applyAlignment="1" applyProtection="1">
      <protection locked="0"/>
    </xf>
    <xf numFmtId="4" fontId="19" fillId="0" borderId="0" xfId="0" applyNumberFormat="1" applyFont="1" applyFill="1" applyBorder="1" applyAlignment="1" applyProtection="1">
      <alignment horizontal="left"/>
      <protection locked="0"/>
    </xf>
    <xf numFmtId="2" fontId="19" fillId="0" borderId="0" xfId="0" applyNumberFormat="1" applyFont="1" applyFill="1"/>
    <xf numFmtId="1" fontId="19" fillId="0" borderId="0" xfId="1" applyNumberFormat="1" applyFont="1" applyFill="1" applyBorder="1" applyProtection="1">
      <protection locked="0"/>
    </xf>
    <xf numFmtId="0" fontId="25" fillId="0" borderId="0" xfId="0" applyNumberFormat="1" applyFont="1" applyFill="1" applyBorder="1" applyAlignment="1" applyProtection="1">
      <protection locked="0"/>
    </xf>
    <xf numFmtId="165" fontId="19" fillId="0" borderId="0" xfId="0" applyNumberFormat="1" applyFont="1" applyFill="1"/>
    <xf numFmtId="0" fontId="19" fillId="0" borderId="0" xfId="0" applyFont="1" applyFill="1" applyBorder="1" applyAlignment="1">
      <alignment horizontal="left" vertical="top"/>
    </xf>
    <xf numFmtId="44" fontId="19" fillId="0" borderId="0" xfId="2" applyFont="1" applyFill="1" applyBorder="1" applyAlignment="1">
      <alignment horizontal="left"/>
    </xf>
    <xf numFmtId="2" fontId="19" fillId="0" borderId="0" xfId="2" applyNumberFormat="1" applyFont="1" applyFill="1" applyBorder="1"/>
    <xf numFmtId="44" fontId="19" fillId="0" borderId="0" xfId="2" applyFont="1" applyFill="1" applyBorder="1" applyAlignment="1">
      <alignment horizontal="left" vertical="top"/>
    </xf>
    <xf numFmtId="2" fontId="19" fillId="0" borderId="0" xfId="2" applyNumberFormat="1" applyFont="1" applyFill="1" applyBorder="1" applyAlignment="1"/>
    <xf numFmtId="1" fontId="19" fillId="0" borderId="0" xfId="0" quotePrefix="1" applyNumberFormat="1" applyFont="1" applyFill="1" applyBorder="1" applyAlignment="1" applyProtection="1">
      <alignment horizontal="center"/>
      <protection locked="0"/>
    </xf>
    <xf numFmtId="4" fontId="20" fillId="8" borderId="0" xfId="0" applyNumberFormat="1" applyFont="1" applyFill="1" applyBorder="1" applyAlignment="1" applyProtection="1">
      <alignment horizontal="left"/>
      <protection locked="0"/>
    </xf>
    <xf numFmtId="4" fontId="20" fillId="8" borderId="0" xfId="0" applyNumberFormat="1" applyFont="1" applyFill="1" applyBorder="1" applyAlignment="1" applyProtection="1">
      <protection locked="0"/>
    </xf>
    <xf numFmtId="0" fontId="20" fillId="8" borderId="0" xfId="0" applyNumberFormat="1" applyFont="1" applyFill="1" applyBorder="1" applyAlignment="1" applyProtection="1">
      <protection locked="0"/>
    </xf>
    <xf numFmtId="4" fontId="20" fillId="7" borderId="0" xfId="0" applyNumberFormat="1" applyFont="1" applyFill="1" applyBorder="1" applyAlignment="1" applyProtection="1">
      <alignment horizontal="left"/>
      <protection locked="0"/>
    </xf>
    <xf numFmtId="4" fontId="20" fillId="7" borderId="0" xfId="0" applyNumberFormat="1" applyFont="1" applyFill="1" applyBorder="1" applyAlignment="1" applyProtection="1">
      <protection locked="0"/>
    </xf>
    <xf numFmtId="2" fontId="20" fillId="7" borderId="0" xfId="0" applyNumberFormat="1" applyFont="1" applyFill="1" applyBorder="1" applyAlignment="1" applyProtection="1">
      <protection locked="0"/>
    </xf>
    <xf numFmtId="4" fontId="20" fillId="7" borderId="0" xfId="0" applyNumberFormat="1" applyFont="1" applyFill="1"/>
    <xf numFmtId="0" fontId="20" fillId="7" borderId="0" xfId="0" applyNumberFormat="1" applyFont="1" applyFill="1" applyBorder="1" applyAlignment="1" applyProtection="1">
      <protection locked="0"/>
    </xf>
    <xf numFmtId="0" fontId="20" fillId="7" borderId="0" xfId="0" applyFont="1" applyFill="1"/>
    <xf numFmtId="1" fontId="20" fillId="4" borderId="0" xfId="0" applyNumberFormat="1" applyFont="1" applyFill="1" applyBorder="1" applyAlignment="1" applyProtection="1">
      <alignment horizontal="left"/>
      <protection locked="0"/>
    </xf>
    <xf numFmtId="4" fontId="20" fillId="4" borderId="0" xfId="0" applyNumberFormat="1" applyFont="1" applyFill="1" applyBorder="1" applyAlignment="1" applyProtection="1">
      <protection locked="0"/>
    </xf>
    <xf numFmtId="2" fontId="20" fillId="4" borderId="0" xfId="0" applyNumberFormat="1" applyFont="1" applyFill="1" applyBorder="1" applyAlignment="1" applyProtection="1">
      <protection locked="0"/>
    </xf>
    <xf numFmtId="1" fontId="20" fillId="5" borderId="0" xfId="0" applyNumberFormat="1" applyFont="1" applyFill="1" applyBorder="1" applyAlignment="1" applyProtection="1">
      <alignment horizontal="left"/>
      <protection locked="0"/>
    </xf>
    <xf numFmtId="4" fontId="20" fillId="5" borderId="0" xfId="0" applyNumberFormat="1" applyFont="1" applyFill="1" applyBorder="1" applyAlignment="1" applyProtection="1">
      <protection locked="0"/>
    </xf>
    <xf numFmtId="2" fontId="20" fillId="5" borderId="0" xfId="0" applyNumberFormat="1" applyFont="1" applyFill="1" applyBorder="1" applyAlignment="1" applyProtection="1">
      <protection locked="0"/>
    </xf>
    <xf numFmtId="2" fontId="26" fillId="0" borderId="6" xfId="0" applyNumberFormat="1" applyFont="1" applyFill="1" applyBorder="1" applyAlignment="1" applyProtection="1">
      <alignment horizontal="left"/>
      <protection locked="0"/>
    </xf>
    <xf numFmtId="2" fontId="26" fillId="0" borderId="6" xfId="0" applyNumberFormat="1" applyFont="1" applyFill="1" applyBorder="1" applyAlignment="1" applyProtection="1">
      <protection locked="0"/>
    </xf>
    <xf numFmtId="4" fontId="26" fillId="0" borderId="6" xfId="0" applyNumberFormat="1" applyFont="1" applyFill="1" applyBorder="1" applyAlignment="1" applyProtection="1">
      <protection locked="0"/>
    </xf>
    <xf numFmtId="4" fontId="26" fillId="0" borderId="5" xfId="0" applyNumberFormat="1" applyFont="1" applyFill="1" applyBorder="1" applyAlignment="1" applyProtection="1">
      <protection locked="0"/>
    </xf>
    <xf numFmtId="4" fontId="26" fillId="0" borderId="7" xfId="0" applyNumberFormat="1" applyFont="1" applyBorder="1"/>
    <xf numFmtId="2" fontId="26" fillId="0" borderId="7" xfId="0" applyNumberFormat="1" applyFont="1" applyBorder="1"/>
    <xf numFmtId="1" fontId="19" fillId="0" borderId="0" xfId="0" applyNumberFormat="1" applyFont="1" applyFill="1" applyBorder="1" applyAlignment="1" applyProtection="1">
      <alignment horizontal="left"/>
      <protection locked="0"/>
    </xf>
    <xf numFmtId="0" fontId="27" fillId="0" borderId="0" xfId="0" applyNumberFormat="1" applyFont="1" applyFill="1" applyBorder="1" applyAlignment="1" applyProtection="1">
      <protection locked="0"/>
    </xf>
    <xf numFmtId="166" fontId="20" fillId="0" borderId="0" xfId="0" applyNumberFormat="1" applyFont="1" applyFill="1" applyBorder="1" applyAlignment="1" applyProtection="1">
      <protection locked="0"/>
    </xf>
    <xf numFmtId="0" fontId="20" fillId="0" borderId="0" xfId="0" applyNumberFormat="1" applyFont="1" applyFill="1" applyBorder="1" applyAlignment="1" applyProtection="1">
      <protection locked="0"/>
    </xf>
    <xf numFmtId="0" fontId="2" fillId="0" borderId="0" xfId="0" applyFont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Q52"/>
  <sheetViews>
    <sheetView tabSelected="1" workbookViewId="0">
      <selection activeCell="A38" sqref="A38"/>
    </sheetView>
  </sheetViews>
  <sheetFormatPr defaultColWidth="9.1796875" defaultRowHeight="12.5" x14ac:dyDescent="0.25"/>
  <cols>
    <col min="1" max="1" width="45.453125" style="55" customWidth="1"/>
    <col min="2" max="2" width="12.81640625" style="55" customWidth="1"/>
    <col min="3" max="3" width="11.453125" style="56" customWidth="1"/>
    <col min="4" max="4" width="3.81640625" style="56" customWidth="1"/>
    <col min="5" max="5" width="14.453125" style="57" bestFit="1" customWidth="1"/>
    <col min="6" max="7" width="9.1796875" style="55" hidden="1" customWidth="1"/>
    <col min="8" max="8" width="10.453125" style="55" hidden="1" customWidth="1"/>
    <col min="9" max="9" width="11.1796875" style="55" hidden="1" customWidth="1"/>
    <col min="10" max="10" width="9.1796875" style="55"/>
    <col min="11" max="11" width="9.1796875" style="55" bestFit="1" customWidth="1"/>
    <col min="12" max="12" width="9.1796875" style="55"/>
    <col min="13" max="13" width="9.453125" style="55" hidden="1" customWidth="1"/>
    <col min="14" max="15" width="0" style="55" hidden="1" customWidth="1"/>
    <col min="16" max="16384" width="9.1796875" style="55"/>
  </cols>
  <sheetData>
    <row r="1" spans="1:10" ht="13" x14ac:dyDescent="0.3">
      <c r="A1" s="54" t="s">
        <v>0</v>
      </c>
    </row>
    <row r="2" spans="1:10" ht="13" x14ac:dyDescent="0.3">
      <c r="A2" s="54" t="s">
        <v>1</v>
      </c>
    </row>
    <row r="3" spans="1:10" ht="13" x14ac:dyDescent="0.3">
      <c r="A3" s="54"/>
      <c r="C3" s="58"/>
      <c r="D3" s="58"/>
      <c r="E3" s="59"/>
      <c r="F3" s="60"/>
      <c r="G3" s="60"/>
      <c r="H3" s="60"/>
      <c r="I3" s="60"/>
    </row>
    <row r="4" spans="1:10" ht="13" x14ac:dyDescent="0.3">
      <c r="A4" s="54" t="s">
        <v>2</v>
      </c>
      <c r="E4" s="61"/>
    </row>
    <row r="5" spans="1:10" x14ac:dyDescent="0.25">
      <c r="E5" s="62"/>
      <c r="F5" s="63"/>
      <c r="G5" s="63"/>
      <c r="I5" s="63"/>
    </row>
    <row r="6" spans="1:10" x14ac:dyDescent="0.25">
      <c r="C6" s="56" t="s">
        <v>3</v>
      </c>
      <c r="D6" s="55"/>
      <c r="E6" s="61"/>
      <c r="F6" s="63"/>
      <c r="G6" s="63"/>
      <c r="I6" s="63"/>
    </row>
    <row r="7" spans="1:10" ht="13" x14ac:dyDescent="0.3">
      <c r="A7" s="54" t="s">
        <v>4</v>
      </c>
      <c r="C7" s="55"/>
      <c r="E7" s="64"/>
      <c r="F7" s="63"/>
      <c r="G7" s="63"/>
      <c r="I7" s="63"/>
    </row>
    <row r="8" spans="1:10" x14ac:dyDescent="0.25">
      <c r="A8" s="55" t="s">
        <v>5</v>
      </c>
      <c r="C8" s="56">
        <v>17978.060000000001</v>
      </c>
      <c r="E8" s="64"/>
      <c r="F8" s="63"/>
      <c r="G8" s="63"/>
      <c r="I8" s="63"/>
    </row>
    <row r="9" spans="1:10" ht="13" x14ac:dyDescent="0.3">
      <c r="D9" s="65"/>
      <c r="E9" s="66"/>
      <c r="F9" s="67"/>
      <c r="G9" s="68"/>
      <c r="I9" s="69"/>
    </row>
    <row r="10" spans="1:10" ht="13" x14ac:dyDescent="0.3">
      <c r="A10" s="54" t="s">
        <v>6</v>
      </c>
      <c r="C10" s="70">
        <f>SUM(C8:C9)</f>
        <v>17978.060000000001</v>
      </c>
      <c r="D10" s="71"/>
      <c r="E10" s="72"/>
      <c r="F10" s="73"/>
      <c r="G10" s="74"/>
    </row>
    <row r="11" spans="1:10" x14ac:dyDescent="0.25">
      <c r="C11" s="75"/>
      <c r="D11" s="76"/>
      <c r="E11" s="64"/>
      <c r="F11" s="73"/>
      <c r="G11" s="74"/>
      <c r="I11" s="74"/>
    </row>
    <row r="12" spans="1:10" ht="13" x14ac:dyDescent="0.3">
      <c r="A12" s="54" t="s">
        <v>7</v>
      </c>
      <c r="D12" s="71"/>
      <c r="E12" s="72"/>
      <c r="F12" s="73"/>
      <c r="G12" s="74"/>
      <c r="I12" s="74"/>
    </row>
    <row r="13" spans="1:10" ht="13" x14ac:dyDescent="0.3">
      <c r="C13" s="75"/>
      <c r="D13" s="65"/>
      <c r="E13" s="66"/>
      <c r="F13" s="73"/>
      <c r="G13" s="74"/>
      <c r="I13" s="74"/>
    </row>
    <row r="14" spans="1:10" ht="13" x14ac:dyDescent="0.3">
      <c r="A14" s="54" t="s">
        <v>8</v>
      </c>
      <c r="C14" s="77">
        <f>C10-C12</f>
        <v>17978.060000000001</v>
      </c>
      <c r="D14" s="71"/>
      <c r="E14" s="72"/>
      <c r="F14" s="73"/>
      <c r="G14" s="74"/>
      <c r="I14" s="74"/>
    </row>
    <row r="15" spans="1:10" x14ac:dyDescent="0.25">
      <c r="C15" s="75"/>
      <c r="D15" s="71"/>
      <c r="E15" s="72"/>
      <c r="F15" s="73"/>
      <c r="G15" s="74"/>
      <c r="I15" s="74"/>
    </row>
    <row r="16" spans="1:10" ht="13" x14ac:dyDescent="0.3">
      <c r="A16" s="54" t="s">
        <v>9</v>
      </c>
      <c r="C16" s="78">
        <f>'Receipts page 3'!$N$31</f>
        <v>28814.52</v>
      </c>
      <c r="D16" s="71"/>
      <c r="E16" s="72"/>
      <c r="F16" s="73"/>
      <c r="G16" s="74"/>
      <c r="I16" s="74"/>
      <c r="J16" s="74"/>
    </row>
    <row r="17" spans="1:17" x14ac:dyDescent="0.25">
      <c r="C17" s="75"/>
      <c r="D17" s="71"/>
      <c r="E17" s="72"/>
      <c r="F17" s="73"/>
      <c r="G17" s="74"/>
      <c r="I17" s="74"/>
    </row>
    <row r="18" spans="1:17" ht="13" x14ac:dyDescent="0.3">
      <c r="A18" s="54" t="s">
        <v>10</v>
      </c>
      <c r="C18" s="78">
        <f>+'Payments page 2'!V88</f>
        <v>25310.309999999998</v>
      </c>
      <c r="D18" s="71"/>
      <c r="E18" s="72"/>
      <c r="F18" s="73"/>
      <c r="G18" s="74"/>
      <c r="I18" s="74"/>
      <c r="J18" s="74"/>
    </row>
    <row r="19" spans="1:17" ht="13" x14ac:dyDescent="0.3">
      <c r="C19" s="75"/>
      <c r="D19" s="71"/>
      <c r="E19" s="79"/>
      <c r="F19" s="67"/>
      <c r="G19" s="68"/>
      <c r="I19" s="69"/>
      <c r="L19" s="2"/>
      <c r="M19" s="116"/>
      <c r="N19" s="2"/>
      <c r="O19" s="2"/>
      <c r="P19" s="2"/>
      <c r="Q19" s="2"/>
    </row>
    <row r="20" spans="1:17" x14ac:dyDescent="0.25">
      <c r="A20" s="55" t="s">
        <v>11</v>
      </c>
      <c r="C20" s="112">
        <f>SUM(C14+C16-C18)</f>
        <v>21482.270000000004</v>
      </c>
      <c r="D20" s="75"/>
      <c r="E20" s="72"/>
      <c r="F20" s="73"/>
      <c r="G20" s="74"/>
      <c r="I20" s="74"/>
    </row>
    <row r="21" spans="1:17" x14ac:dyDescent="0.25">
      <c r="C21" s="75"/>
      <c r="D21" s="75"/>
      <c r="E21" s="72"/>
      <c r="F21" s="73"/>
      <c r="G21" s="74"/>
      <c r="I21" s="74"/>
    </row>
    <row r="22" spans="1:17" ht="13.5" thickBot="1" x14ac:dyDescent="0.35">
      <c r="A22" s="106" t="s">
        <v>175</v>
      </c>
      <c r="B22" s="81"/>
      <c r="C22" s="82">
        <v>21482.27</v>
      </c>
      <c r="D22" s="75"/>
      <c r="E22" s="72"/>
      <c r="F22" s="73"/>
      <c r="G22" s="74"/>
      <c r="I22" s="74"/>
    </row>
    <row r="23" spans="1:17" ht="13" thickBot="1" x14ac:dyDescent="0.3">
      <c r="A23" s="83" t="s">
        <v>12</v>
      </c>
      <c r="B23" s="84"/>
      <c r="C23" s="85">
        <v>5000</v>
      </c>
      <c r="D23" s="75"/>
      <c r="E23" s="72"/>
      <c r="F23" s="73"/>
      <c r="G23" s="74"/>
      <c r="I23" s="74"/>
    </row>
    <row r="24" spans="1:17" x14ac:dyDescent="0.25">
      <c r="A24" s="109" t="s">
        <v>165</v>
      </c>
      <c r="B24" s="61"/>
      <c r="C24" s="79">
        <v>1050.51</v>
      </c>
      <c r="D24" s="75"/>
      <c r="E24" s="87"/>
      <c r="F24" s="73"/>
      <c r="G24" s="74"/>
      <c r="I24" s="74"/>
    </row>
    <row r="25" spans="1:17" x14ac:dyDescent="0.25">
      <c r="A25" s="86" t="s">
        <v>13</v>
      </c>
      <c r="B25" s="61"/>
      <c r="C25" s="79">
        <v>3000</v>
      </c>
      <c r="D25" s="75"/>
      <c r="E25" s="87"/>
      <c r="F25" s="73"/>
      <c r="G25" s="74"/>
      <c r="I25" s="74"/>
    </row>
    <row r="26" spans="1:17" x14ac:dyDescent="0.25">
      <c r="A26" s="61" t="s">
        <v>14</v>
      </c>
      <c r="C26" s="75">
        <v>1000</v>
      </c>
      <c r="D26" s="75"/>
      <c r="E26" s="87"/>
      <c r="F26" s="73"/>
      <c r="G26" s="74"/>
      <c r="I26" s="74"/>
    </row>
    <row r="27" spans="1:17" x14ac:dyDescent="0.25">
      <c r="A27" s="61" t="s">
        <v>15</v>
      </c>
      <c r="C27" s="75">
        <v>1.03</v>
      </c>
      <c r="D27" s="75"/>
      <c r="E27" s="87"/>
      <c r="F27" s="73"/>
      <c r="G27" s="74"/>
      <c r="I27" s="74"/>
      <c r="K27" s="74"/>
    </row>
    <row r="28" spans="1:17" ht="13" x14ac:dyDescent="0.3">
      <c r="A28" s="88" t="s">
        <v>16</v>
      </c>
      <c r="C28" s="78">
        <f>SUM(C23:C27)</f>
        <v>10051.540000000001</v>
      </c>
      <c r="D28" s="75"/>
      <c r="E28" s="87"/>
      <c r="F28" s="73"/>
      <c r="G28" s="74"/>
      <c r="I28" s="74"/>
    </row>
    <row r="29" spans="1:17" ht="13" x14ac:dyDescent="0.3">
      <c r="A29" s="88" t="s">
        <v>17</v>
      </c>
      <c r="B29" s="54"/>
      <c r="C29" s="80">
        <f>C22-C28</f>
        <v>11430.73</v>
      </c>
      <c r="D29" s="71"/>
      <c r="E29" s="87"/>
      <c r="F29" s="89"/>
      <c r="G29" s="90"/>
      <c r="H29" s="74"/>
      <c r="I29" s="74"/>
    </row>
    <row r="30" spans="1:17" ht="13" x14ac:dyDescent="0.3">
      <c r="A30" s="54" t="s">
        <v>18</v>
      </c>
      <c r="C30" s="91"/>
      <c r="D30" s="71"/>
      <c r="E30" s="92"/>
      <c r="F30" s="93"/>
      <c r="G30" s="94"/>
      <c r="H30" s="94"/>
      <c r="I30" s="94"/>
      <c r="J30" s="95"/>
    </row>
    <row r="31" spans="1:17" ht="13" x14ac:dyDescent="0.3">
      <c r="A31" s="54" t="s">
        <v>19</v>
      </c>
      <c r="C31" s="96"/>
      <c r="D31" s="71"/>
      <c r="E31" s="92"/>
      <c r="F31" s="93"/>
      <c r="G31" s="94"/>
      <c r="H31" s="94"/>
      <c r="I31" s="94"/>
      <c r="J31" s="95"/>
    </row>
    <row r="32" spans="1:17" ht="13" x14ac:dyDescent="0.3">
      <c r="A32" s="54"/>
      <c r="C32" s="74"/>
      <c r="D32" s="91"/>
      <c r="E32" s="92"/>
      <c r="F32" s="93"/>
      <c r="G32" s="94"/>
      <c r="H32" s="95"/>
      <c r="I32" s="94"/>
      <c r="J32" s="95"/>
      <c r="N32" s="55" t="e">
        <f>SUM(#REF!)</f>
        <v>#REF!</v>
      </c>
    </row>
    <row r="33" spans="1:16" ht="13" x14ac:dyDescent="0.3">
      <c r="A33" s="55" t="s">
        <v>20</v>
      </c>
      <c r="C33" s="80">
        <f>SUM(C29+C30-C31)</f>
        <v>11430.73</v>
      </c>
      <c r="E33" s="107" t="s">
        <v>77</v>
      </c>
      <c r="J33" s="98"/>
      <c r="P33" s="57"/>
    </row>
    <row r="34" spans="1:16" ht="13" x14ac:dyDescent="0.3">
      <c r="A34" s="54"/>
      <c r="C34" s="99"/>
      <c r="E34" s="97"/>
      <c r="J34" s="98"/>
    </row>
    <row r="35" spans="1:16" ht="13" x14ac:dyDescent="0.3">
      <c r="A35" s="54" t="s">
        <v>21</v>
      </c>
      <c r="C35" s="99">
        <f>'Payments page 2'!$U$88</f>
        <v>235.89999999999998</v>
      </c>
      <c r="F35" s="100"/>
      <c r="G35" s="100"/>
    </row>
    <row r="36" spans="1:16" ht="13" x14ac:dyDescent="0.3">
      <c r="A36" s="54" t="s">
        <v>22</v>
      </c>
      <c r="C36" s="77">
        <f>SUM(C33:C35)</f>
        <v>11666.63</v>
      </c>
      <c r="E36" s="101"/>
      <c r="F36" s="90"/>
      <c r="G36" s="90"/>
    </row>
    <row r="37" spans="1:16" x14ac:dyDescent="0.25">
      <c r="C37" s="55"/>
    </row>
    <row r="38" spans="1:16" x14ac:dyDescent="0.25">
      <c r="A38" s="40"/>
      <c r="B38" s="40"/>
    </row>
    <row r="39" spans="1:16" x14ac:dyDescent="0.25">
      <c r="A39" s="40"/>
      <c r="B39" s="113"/>
    </row>
    <row r="40" spans="1:16" x14ac:dyDescent="0.25">
      <c r="A40" s="40"/>
      <c r="B40" s="113"/>
    </row>
    <row r="41" spans="1:16" x14ac:dyDescent="0.25">
      <c r="A41" s="40"/>
      <c r="B41" s="113"/>
    </row>
    <row r="42" spans="1:16" x14ac:dyDescent="0.25">
      <c r="A42" s="40"/>
      <c r="B42" s="113"/>
    </row>
    <row r="43" spans="1:16" x14ac:dyDescent="0.25">
      <c r="A43" s="40"/>
      <c r="B43" s="113"/>
    </row>
    <row r="44" spans="1:16" ht="15.5" x14ac:dyDescent="0.35">
      <c r="A44" s="104"/>
      <c r="B44" s="113"/>
      <c r="C44" s="102"/>
      <c r="D44" s="102"/>
    </row>
    <row r="45" spans="1:16" ht="15.5" x14ac:dyDescent="0.35">
      <c r="A45" s="40"/>
      <c r="B45" s="103"/>
      <c r="C45" s="102"/>
      <c r="D45" s="102"/>
    </row>
    <row r="46" spans="1:16" ht="15.5" x14ac:dyDescent="0.35">
      <c r="A46" s="104"/>
      <c r="B46" s="114"/>
      <c r="C46" s="105"/>
      <c r="D46" s="105"/>
    </row>
    <row r="47" spans="1:16" ht="15.5" x14ac:dyDescent="0.35">
      <c r="A47" s="104"/>
      <c r="B47" s="103"/>
      <c r="C47" s="105"/>
      <c r="D47" s="105"/>
    </row>
    <row r="48" spans="1:16" ht="15.5" x14ac:dyDescent="0.35">
      <c r="A48" s="104"/>
      <c r="B48" s="114"/>
      <c r="C48" s="105"/>
      <c r="D48" s="105"/>
    </row>
    <row r="49" spans="1:4" ht="15.5" x14ac:dyDescent="0.35">
      <c r="A49" s="104"/>
      <c r="B49" s="113"/>
      <c r="C49" s="105"/>
      <c r="D49" s="105"/>
    </row>
    <row r="50" spans="1:4" ht="15.5" x14ac:dyDescent="0.35">
      <c r="A50" s="104"/>
      <c r="B50" s="113"/>
      <c r="C50" s="105"/>
      <c r="D50" s="105"/>
    </row>
    <row r="51" spans="1:4" x14ac:dyDescent="0.25">
      <c r="A51" s="104"/>
      <c r="B51" s="113"/>
    </row>
    <row r="52" spans="1:4" x14ac:dyDescent="0.25">
      <c r="A52" s="104"/>
      <c r="B52" s="115"/>
    </row>
  </sheetData>
  <phoneticPr fontId="0" type="noConversion"/>
  <printOptions gridLines="1"/>
  <pageMargins left="0.25" right="0.25" top="0.75" bottom="0.75" header="0.3" footer="0.3"/>
  <pageSetup paperSize="9" orientation="portrait" horizontalDpi="300" verticalDpi="300" r:id="rId1"/>
  <headerFooter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F22"/>
  <sheetViews>
    <sheetView topLeftCell="A4" workbookViewId="0">
      <selection activeCell="A10" sqref="A10:IV10"/>
    </sheetView>
  </sheetViews>
  <sheetFormatPr defaultColWidth="9.1796875" defaultRowHeight="12.5" x14ac:dyDescent="0.25"/>
  <cols>
    <col min="1" max="1" width="14.453125" style="1" customWidth="1"/>
    <col min="2" max="2" width="30.453125" style="1" customWidth="1"/>
    <col min="3" max="3" width="15" style="1" customWidth="1"/>
    <col min="4" max="16384" width="9.1796875" style="1"/>
  </cols>
  <sheetData>
    <row r="1" spans="1:6" ht="18" customHeight="1" x14ac:dyDescent="0.3">
      <c r="A1" s="177" t="str">
        <f>+'Summary page 1'!A1</f>
        <v>Brassington Parish Council</v>
      </c>
      <c r="B1" s="177"/>
      <c r="C1" s="177"/>
    </row>
    <row r="2" spans="1:6" ht="18" customHeight="1" x14ac:dyDescent="0.3">
      <c r="A2" s="177" t="str">
        <f>+'Summary page 1'!A4</f>
        <v>Bank Reconciliation</v>
      </c>
      <c r="B2" s="177"/>
      <c r="C2" s="177"/>
    </row>
    <row r="3" spans="1:6" ht="18" customHeight="1" x14ac:dyDescent="0.25"/>
    <row r="4" spans="1:6" ht="13" x14ac:dyDescent="0.3">
      <c r="C4" s="53" t="s">
        <v>3</v>
      </c>
    </row>
    <row r="5" spans="1:6" ht="13" x14ac:dyDescent="0.3">
      <c r="C5" s="53"/>
    </row>
    <row r="6" spans="1:6" ht="18" customHeight="1" x14ac:dyDescent="0.25">
      <c r="A6" s="1" t="s">
        <v>30</v>
      </c>
      <c r="B6" s="1" t="s">
        <v>31</v>
      </c>
      <c r="C6" s="5">
        <f>+'Summary page 1'!C10</f>
        <v>17978.060000000001</v>
      </c>
    </row>
    <row r="7" spans="1:6" ht="18" customHeight="1" x14ac:dyDescent="0.25">
      <c r="B7" s="1" t="s">
        <v>32</v>
      </c>
      <c r="C7" s="5">
        <v>0</v>
      </c>
    </row>
    <row r="8" spans="1:6" ht="18" customHeight="1" x14ac:dyDescent="0.25">
      <c r="B8" s="1" t="s">
        <v>33</v>
      </c>
      <c r="C8" s="5">
        <f>+'Summary page 1'!C12</f>
        <v>0</v>
      </c>
    </row>
    <row r="9" spans="1:6" ht="18" customHeight="1" x14ac:dyDescent="0.25">
      <c r="C9" s="9">
        <f>SUM(C6:C8)</f>
        <v>17978.060000000001</v>
      </c>
    </row>
    <row r="10" spans="1:6" ht="18" customHeight="1" x14ac:dyDescent="0.25">
      <c r="B10" s="1" t="s">
        <v>34</v>
      </c>
      <c r="C10" s="5"/>
    </row>
    <row r="11" spans="1:6" ht="18" customHeight="1" x14ac:dyDescent="0.25">
      <c r="B11" s="1" t="s">
        <v>35</v>
      </c>
      <c r="C11" s="5">
        <f>+'Receipts page 3'!N31</f>
        <v>28814.52</v>
      </c>
    </row>
    <row r="12" spans="1:6" ht="18" customHeight="1" x14ac:dyDescent="0.25">
      <c r="B12" s="1" t="s">
        <v>36</v>
      </c>
      <c r="C12" s="5">
        <f>-'Payments page 2'!V88</f>
        <v>-25310.309999999998</v>
      </c>
      <c r="F12" s="10"/>
    </row>
    <row r="13" spans="1:6" ht="18" customHeight="1" x14ac:dyDescent="0.3">
      <c r="C13" s="6">
        <f>SUM(C9:C12)</f>
        <v>21482.270000000004</v>
      </c>
      <c r="F13" s="11"/>
    </row>
    <row r="14" spans="1:6" ht="18" customHeight="1" x14ac:dyDescent="0.25">
      <c r="C14" s="5"/>
      <c r="F14" s="10"/>
    </row>
    <row r="15" spans="1:6" ht="18" customHeight="1" x14ac:dyDescent="0.25">
      <c r="C15" s="5"/>
    </row>
    <row r="16" spans="1:6" ht="18" customHeight="1" x14ac:dyDescent="0.25">
      <c r="A16" s="1" t="s">
        <v>37</v>
      </c>
      <c r="B16" s="1" t="s">
        <v>38</v>
      </c>
      <c r="C16" s="5" t="e">
        <f>+C13-C17</f>
        <v>#REF!</v>
      </c>
    </row>
    <row r="17" spans="2:5" ht="18" customHeight="1" x14ac:dyDescent="0.25">
      <c r="B17" s="1" t="s">
        <v>39</v>
      </c>
      <c r="C17" s="5" t="e">
        <f>+#REF!</f>
        <v>#REF!</v>
      </c>
      <c r="E17" s="5"/>
    </row>
    <row r="18" spans="2:5" ht="18" customHeight="1" x14ac:dyDescent="0.25">
      <c r="B18" s="1" t="s">
        <v>40</v>
      </c>
      <c r="C18" s="5">
        <v>0</v>
      </c>
    </row>
    <row r="19" spans="2:5" ht="18" customHeight="1" x14ac:dyDescent="0.25">
      <c r="C19" s="5"/>
    </row>
    <row r="20" spans="2:5" ht="18" customHeight="1" x14ac:dyDescent="0.3">
      <c r="C20" s="6" t="e">
        <f>SUM(C16:C19)</f>
        <v>#REF!</v>
      </c>
    </row>
    <row r="21" spans="2:5" ht="18" customHeight="1" x14ac:dyDescent="0.25"/>
    <row r="22" spans="2:5" x14ac:dyDescent="0.25">
      <c r="C22" s="5" t="e">
        <f>+C20-C13</f>
        <v>#REF!</v>
      </c>
    </row>
  </sheetData>
  <mergeCells count="2">
    <mergeCell ref="A1:C1"/>
    <mergeCell ref="A2:C2"/>
  </mergeCells>
  <phoneticPr fontId="0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Z250"/>
  <sheetViews>
    <sheetView zoomScale="90" zoomScaleNormal="90" workbookViewId="0">
      <pane ySplit="1" topLeftCell="A2" activePane="bottomLeft" state="frozen"/>
      <selection pane="bottomLeft" activeCell="C87" sqref="C87"/>
    </sheetView>
  </sheetViews>
  <sheetFormatPr defaultColWidth="11" defaultRowHeight="6" customHeight="1" x14ac:dyDescent="0.35"/>
  <cols>
    <col min="1" max="1" width="11.81640625" style="117" bestFit="1" customWidth="1"/>
    <col min="2" max="2" width="8.1796875" style="141" bestFit="1" customWidth="1"/>
    <col min="3" max="3" width="31.81640625" style="131" customWidth="1"/>
    <col min="4" max="4" width="10.08984375" style="137" bestFit="1" customWidth="1"/>
    <col min="5" max="5" width="10.6328125" style="137" customWidth="1"/>
    <col min="6" max="6" width="9.54296875" style="126" bestFit="1" customWidth="1"/>
    <col min="7" max="7" width="7.54296875" style="126" bestFit="1" customWidth="1"/>
    <col min="8" max="8" width="11" style="126" customWidth="1"/>
    <col min="9" max="9" width="11" style="126" bestFit="1" customWidth="1"/>
    <col min="10" max="10" width="12.453125" style="126" customWidth="1"/>
    <col min="11" max="11" width="9.36328125" style="137" bestFit="1" customWidth="1"/>
    <col min="12" max="12" width="9.90625" style="137" bestFit="1" customWidth="1"/>
    <col min="13" max="13" width="9.54296875" style="126" customWidth="1"/>
    <col min="14" max="14" width="10.1796875" style="126" customWidth="1"/>
    <col min="15" max="17" width="11.1796875" style="126" bestFit="1" customWidth="1"/>
    <col min="18" max="18" width="9.36328125" style="126" bestFit="1" customWidth="1"/>
    <col min="19" max="19" width="10.6328125" style="133" bestFit="1" customWidth="1"/>
    <col min="20" max="20" width="10.6328125" style="126" bestFit="1" customWidth="1"/>
    <col min="21" max="21" width="7.54296875" style="137" bestFit="1" customWidth="1"/>
    <col min="22" max="22" width="10.6328125" style="131" bestFit="1" customWidth="1"/>
    <col min="23" max="23" width="9.26953125" style="176" bestFit="1" customWidth="1"/>
    <col min="24" max="24" width="12.90625" style="126" customWidth="1"/>
    <col min="25" max="25" width="11" style="136"/>
    <col min="26" max="16384" width="11" style="126"/>
  </cols>
  <sheetData>
    <row r="1" spans="1:26" ht="43.5" customHeight="1" x14ac:dyDescent="0.35">
      <c r="A1" s="117" t="s">
        <v>41</v>
      </c>
      <c r="B1" s="118" t="s">
        <v>42</v>
      </c>
      <c r="C1" s="119" t="s">
        <v>43</v>
      </c>
      <c r="D1" s="120" t="s">
        <v>44</v>
      </c>
      <c r="E1" s="120" t="s">
        <v>45</v>
      </c>
      <c r="F1" s="121" t="s">
        <v>46</v>
      </c>
      <c r="G1" s="121" t="s">
        <v>47</v>
      </c>
      <c r="H1" s="121" t="s">
        <v>48</v>
      </c>
      <c r="I1" s="121" t="s">
        <v>49</v>
      </c>
      <c r="J1" s="121" t="s">
        <v>50</v>
      </c>
      <c r="K1" s="122" t="s">
        <v>51</v>
      </c>
      <c r="L1" s="122" t="s">
        <v>52</v>
      </c>
      <c r="M1" s="121" t="s">
        <v>53</v>
      </c>
      <c r="N1" s="121" t="s">
        <v>54</v>
      </c>
      <c r="O1" s="121" t="s">
        <v>55</v>
      </c>
      <c r="P1" s="121" t="s">
        <v>56</v>
      </c>
      <c r="Q1" s="121" t="s">
        <v>162</v>
      </c>
      <c r="R1" s="121" t="s">
        <v>57</v>
      </c>
      <c r="S1" s="122" t="s">
        <v>58</v>
      </c>
      <c r="T1" s="121" t="s">
        <v>59</v>
      </c>
      <c r="U1" s="122" t="s">
        <v>60</v>
      </c>
      <c r="V1" s="121" t="s">
        <v>61</v>
      </c>
      <c r="W1" s="123" t="s">
        <v>62</v>
      </c>
      <c r="X1" s="124" t="s">
        <v>63</v>
      </c>
      <c r="Y1" s="125"/>
    </row>
    <row r="2" spans="1:26" ht="13.5" customHeight="1" x14ac:dyDescent="0.35">
      <c r="A2" s="117">
        <v>42836</v>
      </c>
      <c r="B2" s="127"/>
      <c r="C2" s="128"/>
      <c r="D2" s="129"/>
      <c r="E2" s="130"/>
      <c r="F2" s="130"/>
      <c r="G2" s="131"/>
      <c r="H2" s="131"/>
      <c r="I2" s="131"/>
      <c r="J2" s="131"/>
      <c r="K2" s="132"/>
      <c r="L2" s="132">
        <v>9.14</v>
      </c>
      <c r="M2" s="131"/>
      <c r="N2" s="131"/>
      <c r="O2" s="131"/>
      <c r="P2" s="131"/>
      <c r="Q2" s="131"/>
      <c r="R2" s="131"/>
      <c r="T2" s="131">
        <f t="shared" ref="T2:T64" si="0">SUM(D2:S2)</f>
        <v>9.14</v>
      </c>
      <c r="U2" s="134"/>
      <c r="V2" s="131">
        <f>SUM(T2:U2)</f>
        <v>9.14</v>
      </c>
      <c r="W2" s="135" t="s">
        <v>64</v>
      </c>
      <c r="X2" s="131">
        <f>V2</f>
        <v>9.14</v>
      </c>
    </row>
    <row r="3" spans="1:26" ht="13.5" customHeight="1" x14ac:dyDescent="0.35">
      <c r="A3" s="117">
        <v>42836</v>
      </c>
      <c r="B3" s="127"/>
      <c r="C3" s="128"/>
      <c r="D3" s="129"/>
      <c r="E3" s="130"/>
      <c r="F3" s="130"/>
      <c r="G3" s="131"/>
      <c r="H3" s="131"/>
      <c r="I3" s="131"/>
      <c r="J3" s="131"/>
      <c r="K3" s="137">
        <v>38.33</v>
      </c>
      <c r="M3" s="131"/>
      <c r="N3" s="131"/>
      <c r="O3" s="131"/>
      <c r="P3" s="131"/>
      <c r="Q3" s="131"/>
      <c r="R3" s="131"/>
      <c r="T3" s="131">
        <f t="shared" si="0"/>
        <v>38.33</v>
      </c>
      <c r="U3" s="134"/>
      <c r="V3" s="131">
        <f t="shared" ref="V3:V87" si="1">SUM(T3:U3)</f>
        <v>38.33</v>
      </c>
      <c r="W3" s="135" t="s">
        <v>64</v>
      </c>
      <c r="X3" s="131">
        <f t="shared" ref="X3:X67" si="2">+X2+V3</f>
        <v>47.47</v>
      </c>
      <c r="Y3" s="138"/>
    </row>
    <row r="4" spans="1:26" ht="13.5" customHeight="1" x14ac:dyDescent="0.35">
      <c r="A4" s="117">
        <v>42836</v>
      </c>
      <c r="B4" s="127"/>
      <c r="C4" s="128" t="s">
        <v>65</v>
      </c>
      <c r="D4" s="129"/>
      <c r="E4" s="130"/>
      <c r="F4" s="130"/>
      <c r="G4" s="131"/>
      <c r="H4" s="131"/>
      <c r="I4" s="131"/>
      <c r="J4" s="131"/>
      <c r="K4" s="137">
        <v>264.88</v>
      </c>
      <c r="M4" s="131"/>
      <c r="N4" s="132"/>
      <c r="O4" s="132"/>
      <c r="P4" s="132"/>
      <c r="Q4" s="132"/>
      <c r="R4" s="132"/>
      <c r="T4" s="131">
        <f t="shared" si="0"/>
        <v>264.88</v>
      </c>
      <c r="U4" s="134"/>
      <c r="V4" s="131">
        <f t="shared" si="1"/>
        <v>264.88</v>
      </c>
      <c r="W4" s="135" t="s">
        <v>64</v>
      </c>
      <c r="X4" s="131">
        <f t="shared" si="2"/>
        <v>312.35000000000002</v>
      </c>
      <c r="Y4" s="126"/>
      <c r="Z4" s="139"/>
    </row>
    <row r="5" spans="1:26" ht="13.5" customHeight="1" x14ac:dyDescent="0.35">
      <c r="A5" s="117">
        <v>42836</v>
      </c>
      <c r="B5" s="127"/>
      <c r="C5" s="128" t="s">
        <v>66</v>
      </c>
      <c r="D5" s="129"/>
      <c r="E5" s="130"/>
      <c r="F5" s="130"/>
      <c r="G5" s="131"/>
      <c r="H5" s="131"/>
      <c r="I5" s="131"/>
      <c r="J5" s="131">
        <v>280</v>
      </c>
      <c r="M5" s="131"/>
      <c r="N5" s="131"/>
      <c r="O5" s="131"/>
      <c r="P5" s="131"/>
      <c r="Q5" s="131"/>
      <c r="R5" s="131"/>
      <c r="T5" s="131">
        <f t="shared" si="0"/>
        <v>280</v>
      </c>
      <c r="U5" s="134"/>
      <c r="V5" s="131">
        <f t="shared" si="1"/>
        <v>280</v>
      </c>
      <c r="W5" s="135" t="s">
        <v>64</v>
      </c>
      <c r="X5" s="131">
        <f t="shared" si="2"/>
        <v>592.35</v>
      </c>
      <c r="Y5" s="126"/>
    </row>
    <row r="6" spans="1:26" ht="13.5" customHeight="1" x14ac:dyDescent="0.35">
      <c r="A6" s="117">
        <v>42844</v>
      </c>
      <c r="B6" s="127">
        <v>300018</v>
      </c>
      <c r="C6" s="128"/>
      <c r="D6" s="129"/>
      <c r="E6" s="130"/>
      <c r="F6" s="130"/>
      <c r="G6" s="131"/>
      <c r="H6" s="131"/>
      <c r="I6" s="131"/>
      <c r="J6" s="131"/>
      <c r="K6" s="137">
        <v>42.2</v>
      </c>
      <c r="M6" s="131"/>
      <c r="N6" s="131"/>
      <c r="O6" s="131"/>
      <c r="P6" s="131"/>
      <c r="Q6" s="131"/>
      <c r="R6" s="131"/>
      <c r="T6" s="131">
        <f t="shared" si="0"/>
        <v>42.2</v>
      </c>
      <c r="U6" s="134"/>
      <c r="V6" s="131">
        <f t="shared" si="1"/>
        <v>42.2</v>
      </c>
      <c r="W6" s="135" t="s">
        <v>64</v>
      </c>
      <c r="X6" s="131">
        <f t="shared" si="2"/>
        <v>634.55000000000007</v>
      </c>
      <c r="Y6" s="126"/>
    </row>
    <row r="7" spans="1:26" ht="13.5" customHeight="1" x14ac:dyDescent="0.35">
      <c r="A7" s="117">
        <v>42857</v>
      </c>
      <c r="B7" s="127"/>
      <c r="C7" s="128" t="s">
        <v>66</v>
      </c>
      <c r="E7" s="130"/>
      <c r="F7" s="130"/>
      <c r="G7" s="131"/>
      <c r="H7" s="131"/>
      <c r="I7" s="131"/>
      <c r="J7" s="129">
        <v>820</v>
      </c>
      <c r="M7" s="131"/>
      <c r="N7" s="131"/>
      <c r="O7" s="131"/>
      <c r="P7" s="131"/>
      <c r="Q7" s="131"/>
      <c r="R7" s="131"/>
      <c r="T7" s="131">
        <f>SUM(E7:S7)</f>
        <v>820</v>
      </c>
      <c r="U7" s="134"/>
      <c r="V7" s="131">
        <f t="shared" si="1"/>
        <v>820</v>
      </c>
      <c r="W7" s="135" t="s">
        <v>64</v>
      </c>
      <c r="X7" s="131">
        <f t="shared" si="2"/>
        <v>1454.5500000000002</v>
      </c>
      <c r="Y7" s="126"/>
    </row>
    <row r="8" spans="1:26" ht="13.5" customHeight="1" x14ac:dyDescent="0.35">
      <c r="A8" s="117">
        <v>42857</v>
      </c>
      <c r="B8" s="127"/>
      <c r="C8" s="128" t="s">
        <v>67</v>
      </c>
      <c r="E8" s="130"/>
      <c r="F8" s="130"/>
      <c r="G8" s="131"/>
      <c r="H8" s="131"/>
      <c r="I8" s="131"/>
      <c r="J8" s="131"/>
      <c r="K8" s="129">
        <v>274.83</v>
      </c>
      <c r="M8" s="131"/>
      <c r="N8" s="131"/>
      <c r="O8" s="131"/>
      <c r="P8" s="131"/>
      <c r="Q8" s="131"/>
      <c r="R8" s="131"/>
      <c r="T8" s="131">
        <f>SUM(E8:S8)</f>
        <v>274.83</v>
      </c>
      <c r="U8" s="134"/>
      <c r="V8" s="131">
        <f t="shared" si="1"/>
        <v>274.83</v>
      </c>
      <c r="W8" s="135" t="s">
        <v>64</v>
      </c>
      <c r="X8" s="131">
        <f t="shared" si="2"/>
        <v>1729.38</v>
      </c>
      <c r="Y8" s="140"/>
    </row>
    <row r="9" spans="1:26" ht="13.5" customHeight="1" x14ac:dyDescent="0.35">
      <c r="A9" s="117">
        <v>42857</v>
      </c>
      <c r="B9" s="127"/>
      <c r="C9" s="128"/>
      <c r="E9" s="130"/>
      <c r="F9" s="130"/>
      <c r="G9" s="131"/>
      <c r="H9" s="131"/>
      <c r="I9" s="131"/>
      <c r="J9" s="131"/>
      <c r="L9" s="129">
        <v>13.97</v>
      </c>
      <c r="M9" s="131"/>
      <c r="N9" s="131"/>
      <c r="O9" s="131"/>
      <c r="P9" s="131"/>
      <c r="Q9" s="131"/>
      <c r="R9" s="131"/>
      <c r="T9" s="131">
        <f>SUM(E9:S9)</f>
        <v>13.97</v>
      </c>
      <c r="U9" s="134"/>
      <c r="V9" s="131">
        <f t="shared" si="1"/>
        <v>13.97</v>
      </c>
      <c r="W9" s="135" t="s">
        <v>64</v>
      </c>
      <c r="X9" s="131">
        <f t="shared" si="2"/>
        <v>1743.3500000000001</v>
      </c>
      <c r="Y9" s="126"/>
      <c r="Z9" s="131"/>
    </row>
    <row r="10" spans="1:26" ht="13.5" customHeight="1" x14ac:dyDescent="0.35">
      <c r="A10" s="117">
        <v>42857</v>
      </c>
      <c r="C10" s="128"/>
      <c r="E10" s="130"/>
      <c r="F10" s="130"/>
      <c r="G10" s="131"/>
      <c r="H10" s="131"/>
      <c r="I10" s="131"/>
      <c r="J10" s="129"/>
      <c r="K10" s="129">
        <v>40.909999999999997</v>
      </c>
      <c r="M10" s="131"/>
      <c r="N10" s="131"/>
      <c r="O10" s="131"/>
      <c r="P10" s="131"/>
      <c r="Q10" s="131"/>
      <c r="R10" s="131"/>
      <c r="T10" s="131">
        <f t="shared" si="0"/>
        <v>40.909999999999997</v>
      </c>
      <c r="U10" s="134"/>
      <c r="V10" s="131">
        <f t="shared" si="1"/>
        <v>40.909999999999997</v>
      </c>
      <c r="W10" s="135" t="s">
        <v>64</v>
      </c>
      <c r="X10" s="131">
        <f t="shared" si="2"/>
        <v>1784.2600000000002</v>
      </c>
      <c r="Y10" s="126"/>
    </row>
    <row r="11" spans="1:26" ht="13.5" customHeight="1" x14ac:dyDescent="0.35">
      <c r="A11" s="117">
        <v>42892</v>
      </c>
      <c r="C11" s="128" t="s">
        <v>66</v>
      </c>
      <c r="E11" s="130"/>
      <c r="F11" s="130"/>
      <c r="G11" s="131"/>
      <c r="H11" s="131"/>
      <c r="I11" s="131"/>
      <c r="J11" s="129">
        <v>840</v>
      </c>
      <c r="K11" s="129"/>
      <c r="M11" s="131"/>
      <c r="N11" s="131"/>
      <c r="O11" s="131"/>
      <c r="P11" s="131"/>
      <c r="Q11" s="131"/>
      <c r="R11" s="131"/>
      <c r="T11" s="131">
        <f t="shared" ref="T11:T19" si="3">SUM(E11:S11)</f>
        <v>840</v>
      </c>
      <c r="U11" s="134"/>
      <c r="V11" s="131">
        <f t="shared" si="1"/>
        <v>840</v>
      </c>
      <c r="W11" s="135" t="s">
        <v>64</v>
      </c>
      <c r="X11" s="131">
        <f t="shared" si="2"/>
        <v>2624.26</v>
      </c>
      <c r="Y11" s="126"/>
    </row>
    <row r="12" spans="1:26" ht="13.5" customHeight="1" x14ac:dyDescent="0.35">
      <c r="A12" s="117">
        <v>42892</v>
      </c>
      <c r="C12" s="128"/>
      <c r="E12" s="130"/>
      <c r="F12" s="129">
        <v>66.5</v>
      </c>
      <c r="G12" s="131"/>
      <c r="H12" s="131"/>
      <c r="I12" s="131"/>
      <c r="J12" s="131"/>
      <c r="L12" s="129"/>
      <c r="M12" s="131"/>
      <c r="N12" s="131"/>
      <c r="O12" s="131"/>
      <c r="P12" s="131"/>
      <c r="Q12" s="131"/>
      <c r="R12" s="131"/>
      <c r="T12" s="131">
        <f t="shared" si="3"/>
        <v>66.5</v>
      </c>
      <c r="U12" s="134">
        <v>13.3</v>
      </c>
      <c r="V12" s="131">
        <f t="shared" si="1"/>
        <v>79.8</v>
      </c>
      <c r="W12" s="135" t="s">
        <v>64</v>
      </c>
      <c r="X12" s="131">
        <f t="shared" si="2"/>
        <v>2704.0600000000004</v>
      </c>
      <c r="Y12" s="126"/>
    </row>
    <row r="13" spans="1:26" ht="13.5" customHeight="1" x14ac:dyDescent="0.35">
      <c r="A13" s="117">
        <v>42892</v>
      </c>
      <c r="C13" s="128"/>
      <c r="E13" s="130"/>
      <c r="F13" s="129">
        <v>1</v>
      </c>
      <c r="G13" s="131"/>
      <c r="H13" s="131"/>
      <c r="I13" s="131"/>
      <c r="J13" s="131"/>
      <c r="K13" s="129"/>
      <c r="M13" s="131"/>
      <c r="N13" s="131"/>
      <c r="O13" s="131"/>
      <c r="P13" s="131"/>
      <c r="Q13" s="131"/>
      <c r="R13" s="131"/>
      <c r="T13" s="131">
        <f t="shared" si="3"/>
        <v>1</v>
      </c>
      <c r="U13" s="134"/>
      <c r="V13" s="131">
        <f t="shared" si="1"/>
        <v>1</v>
      </c>
      <c r="W13" s="135" t="s">
        <v>64</v>
      </c>
      <c r="X13" s="131">
        <f t="shared" si="2"/>
        <v>2705.0600000000004</v>
      </c>
      <c r="Y13" s="126"/>
    </row>
    <row r="14" spans="1:26" ht="13.5" customHeight="1" x14ac:dyDescent="0.35">
      <c r="A14" s="117">
        <v>42892</v>
      </c>
      <c r="B14" s="127"/>
      <c r="C14" s="128"/>
      <c r="E14" s="130"/>
      <c r="F14" s="130"/>
      <c r="G14" s="129">
        <v>71.25</v>
      </c>
      <c r="H14" s="131"/>
      <c r="I14" s="131"/>
      <c r="J14" s="142"/>
      <c r="M14" s="131"/>
      <c r="N14" s="131"/>
      <c r="O14" s="137"/>
      <c r="P14" s="137"/>
      <c r="Q14" s="137"/>
      <c r="R14" s="137"/>
      <c r="T14" s="131">
        <f t="shared" si="3"/>
        <v>71.25</v>
      </c>
      <c r="U14" s="134"/>
      <c r="V14" s="131">
        <f t="shared" si="1"/>
        <v>71.25</v>
      </c>
      <c r="W14" s="135" t="s">
        <v>64</v>
      </c>
      <c r="X14" s="131">
        <f t="shared" si="2"/>
        <v>2776.3100000000004</v>
      </c>
      <c r="Y14" s="126"/>
    </row>
    <row r="15" spans="1:26" ht="13.5" customHeight="1" x14ac:dyDescent="0.35">
      <c r="A15" s="117">
        <v>42892</v>
      </c>
      <c r="B15" s="127"/>
      <c r="C15" s="128" t="s">
        <v>69</v>
      </c>
      <c r="E15" s="130"/>
      <c r="F15" s="130"/>
      <c r="G15" s="131"/>
      <c r="H15" s="131"/>
      <c r="I15" s="131"/>
      <c r="J15" s="131"/>
      <c r="K15" s="142"/>
      <c r="M15" s="131"/>
      <c r="N15" s="131"/>
      <c r="O15" s="129">
        <v>10</v>
      </c>
      <c r="P15" s="131"/>
      <c r="Q15" s="131"/>
      <c r="R15" s="131"/>
      <c r="T15" s="131">
        <f t="shared" si="3"/>
        <v>10</v>
      </c>
      <c r="U15" s="134">
        <v>2</v>
      </c>
      <c r="V15" s="131">
        <f t="shared" si="1"/>
        <v>12</v>
      </c>
      <c r="W15" s="135" t="s">
        <v>64</v>
      </c>
      <c r="X15" s="131">
        <f t="shared" si="2"/>
        <v>2788.3100000000004</v>
      </c>
      <c r="Y15" s="126"/>
    </row>
    <row r="16" spans="1:26" ht="13.5" customHeight="1" x14ac:dyDescent="0.35">
      <c r="A16" s="117">
        <v>42892</v>
      </c>
      <c r="B16" s="127"/>
      <c r="C16" s="128" t="s">
        <v>70</v>
      </c>
      <c r="F16" s="131"/>
      <c r="G16" s="131"/>
      <c r="H16" s="131"/>
      <c r="I16" s="131"/>
      <c r="J16" s="129"/>
      <c r="K16" s="129">
        <v>328.53</v>
      </c>
      <c r="L16" s="126"/>
      <c r="M16" s="131"/>
      <c r="N16" s="131"/>
      <c r="O16" s="131"/>
      <c r="P16" s="131"/>
      <c r="Q16" s="131"/>
      <c r="R16" s="131"/>
      <c r="S16" s="137"/>
      <c r="T16" s="131">
        <f t="shared" si="3"/>
        <v>328.53</v>
      </c>
      <c r="U16" s="134"/>
      <c r="V16" s="131">
        <f t="shared" si="1"/>
        <v>328.53</v>
      </c>
      <c r="W16" s="135" t="s">
        <v>64</v>
      </c>
      <c r="X16" s="131">
        <f t="shared" si="2"/>
        <v>3116.84</v>
      </c>
      <c r="Y16" s="126"/>
    </row>
    <row r="17" spans="1:24" s="126" customFormat="1" ht="13.5" customHeight="1" x14ac:dyDescent="0.35">
      <c r="A17" s="117">
        <v>42892</v>
      </c>
      <c r="B17" s="127"/>
      <c r="C17" s="128"/>
      <c r="E17" s="137"/>
      <c r="F17" s="131"/>
      <c r="G17" s="131"/>
      <c r="H17" s="131"/>
      <c r="I17" s="131"/>
      <c r="J17" s="131"/>
      <c r="K17" s="129">
        <v>52.79</v>
      </c>
      <c r="L17" s="137"/>
      <c r="M17" s="131"/>
      <c r="N17" s="131"/>
      <c r="O17" s="131"/>
      <c r="P17" s="131"/>
      <c r="Q17" s="131"/>
      <c r="R17" s="131"/>
      <c r="S17" s="142"/>
      <c r="T17" s="131">
        <f t="shared" si="3"/>
        <v>52.79</v>
      </c>
      <c r="U17" s="134"/>
      <c r="V17" s="131">
        <f t="shared" si="1"/>
        <v>52.79</v>
      </c>
      <c r="W17" s="135" t="s">
        <v>64</v>
      </c>
      <c r="X17" s="131">
        <f t="shared" si="2"/>
        <v>3169.63</v>
      </c>
    </row>
    <row r="18" spans="1:24" s="126" customFormat="1" ht="13.5" customHeight="1" x14ac:dyDescent="0.35">
      <c r="A18" s="117">
        <v>42892</v>
      </c>
      <c r="B18" s="127"/>
      <c r="C18" s="128"/>
      <c r="E18" s="137"/>
      <c r="F18" s="131"/>
      <c r="G18" s="131"/>
      <c r="H18" s="131"/>
      <c r="I18" s="131"/>
      <c r="J18" s="131"/>
      <c r="K18" s="137"/>
      <c r="L18" s="129">
        <v>29.84</v>
      </c>
      <c r="M18" s="131"/>
      <c r="N18" s="131"/>
      <c r="O18" s="131"/>
      <c r="P18" s="131"/>
      <c r="Q18" s="131"/>
      <c r="R18" s="131"/>
      <c r="S18" s="142"/>
      <c r="T18" s="131">
        <f t="shared" si="3"/>
        <v>29.84</v>
      </c>
      <c r="U18" s="134"/>
      <c r="V18" s="131">
        <f t="shared" si="1"/>
        <v>29.84</v>
      </c>
      <c r="W18" s="135" t="s">
        <v>64</v>
      </c>
      <c r="X18" s="131">
        <f t="shared" si="2"/>
        <v>3199.4700000000003</v>
      </c>
    </row>
    <row r="19" spans="1:24" s="126" customFormat="1" ht="13.5" customHeight="1" x14ac:dyDescent="0.35">
      <c r="A19" s="117">
        <v>42916</v>
      </c>
      <c r="B19" s="127"/>
      <c r="C19" s="128"/>
      <c r="E19" s="137"/>
      <c r="F19" s="131"/>
      <c r="G19" s="131"/>
      <c r="H19" s="131"/>
      <c r="I19" s="131"/>
      <c r="J19" s="131"/>
      <c r="K19" s="137"/>
      <c r="L19" s="129"/>
      <c r="M19" s="131"/>
      <c r="N19" s="131"/>
      <c r="O19" s="131">
        <v>18</v>
      </c>
      <c r="P19" s="131"/>
      <c r="Q19" s="131"/>
      <c r="R19" s="131"/>
      <c r="S19" s="142"/>
      <c r="T19" s="131">
        <f t="shared" si="3"/>
        <v>18</v>
      </c>
      <c r="U19" s="134"/>
      <c r="V19" s="131">
        <f t="shared" si="1"/>
        <v>18</v>
      </c>
      <c r="W19" s="135" t="s">
        <v>64</v>
      </c>
      <c r="X19" s="131">
        <f t="shared" si="2"/>
        <v>3217.4700000000003</v>
      </c>
    </row>
    <row r="20" spans="1:24" s="126" customFormat="1" ht="13.5" customHeight="1" x14ac:dyDescent="0.35">
      <c r="A20" s="117">
        <v>42920</v>
      </c>
      <c r="B20" s="127">
        <v>300019</v>
      </c>
      <c r="C20" s="128" t="s">
        <v>176</v>
      </c>
      <c r="E20" s="137"/>
      <c r="F20" s="131"/>
      <c r="G20" s="131"/>
      <c r="H20" s="131"/>
      <c r="I20" s="142"/>
      <c r="J20" s="131"/>
      <c r="K20" s="129"/>
      <c r="L20" s="137"/>
      <c r="M20" s="131"/>
      <c r="N20" s="131"/>
      <c r="O20" s="131"/>
      <c r="P20" s="131"/>
      <c r="Q20" s="137">
        <v>549.16999999999996</v>
      </c>
      <c r="R20" s="131"/>
      <c r="S20" s="137"/>
      <c r="T20" s="131">
        <f t="shared" si="0"/>
        <v>549.16999999999996</v>
      </c>
      <c r="U20" s="134">
        <v>109.83</v>
      </c>
      <c r="V20" s="131">
        <f t="shared" si="1"/>
        <v>659</v>
      </c>
      <c r="W20" s="135" t="s">
        <v>64</v>
      </c>
      <c r="X20" s="131">
        <f t="shared" si="2"/>
        <v>3876.4700000000003</v>
      </c>
    </row>
    <row r="21" spans="1:24" s="126" customFormat="1" ht="13.5" customHeight="1" x14ac:dyDescent="0.35">
      <c r="A21" s="117">
        <v>42920</v>
      </c>
      <c r="B21" s="127">
        <v>300020</v>
      </c>
      <c r="C21" s="128" t="s">
        <v>177</v>
      </c>
      <c r="E21" s="137"/>
      <c r="F21" s="131"/>
      <c r="G21" s="129"/>
      <c r="H21" s="131"/>
      <c r="I21" s="142"/>
      <c r="J21" s="131"/>
      <c r="K21" s="137"/>
      <c r="L21" s="137"/>
      <c r="M21" s="131"/>
      <c r="N21" s="131"/>
      <c r="O21" s="131">
        <v>482</v>
      </c>
      <c r="P21" s="131"/>
      <c r="Q21" s="131"/>
      <c r="R21" s="131"/>
      <c r="S21" s="137"/>
      <c r="T21" s="131">
        <f t="shared" si="0"/>
        <v>482</v>
      </c>
      <c r="U21" s="134">
        <v>96.4</v>
      </c>
      <c r="V21" s="131">
        <f t="shared" si="1"/>
        <v>578.4</v>
      </c>
      <c r="W21" s="135" t="s">
        <v>64</v>
      </c>
      <c r="X21" s="131">
        <f t="shared" si="2"/>
        <v>4454.87</v>
      </c>
    </row>
    <row r="22" spans="1:24" s="126" customFormat="1" ht="13.5" customHeight="1" x14ac:dyDescent="0.35">
      <c r="A22" s="117">
        <v>42920</v>
      </c>
      <c r="B22" s="127">
        <v>300021</v>
      </c>
      <c r="C22" s="128"/>
      <c r="D22" s="129"/>
      <c r="E22" s="137"/>
      <c r="F22" s="131"/>
      <c r="G22" s="131"/>
      <c r="H22" s="131"/>
      <c r="I22" s="131"/>
      <c r="J22" s="142"/>
      <c r="K22" s="137">
        <v>88</v>
      </c>
      <c r="L22" s="137"/>
      <c r="M22" s="131"/>
      <c r="N22" s="131"/>
      <c r="O22" s="131"/>
      <c r="P22" s="131"/>
      <c r="Q22" s="131"/>
      <c r="R22" s="131"/>
      <c r="S22" s="137"/>
      <c r="T22" s="131">
        <f t="shared" si="0"/>
        <v>88</v>
      </c>
      <c r="U22" s="134"/>
      <c r="V22" s="131">
        <f t="shared" si="1"/>
        <v>88</v>
      </c>
      <c r="W22" s="135" t="s">
        <v>64</v>
      </c>
      <c r="X22" s="131">
        <f t="shared" si="2"/>
        <v>4542.87</v>
      </c>
    </row>
    <row r="23" spans="1:24" s="126" customFormat="1" ht="13.5" customHeight="1" x14ac:dyDescent="0.35">
      <c r="A23" s="117">
        <v>42920</v>
      </c>
      <c r="B23" s="127"/>
      <c r="C23" s="128" t="s">
        <v>66</v>
      </c>
      <c r="E23" s="129"/>
      <c r="F23" s="131"/>
      <c r="G23" s="131"/>
      <c r="H23" s="131"/>
      <c r="I23" s="131"/>
      <c r="J23" s="131">
        <v>1305</v>
      </c>
      <c r="K23" s="137"/>
      <c r="L23" s="137"/>
      <c r="M23" s="131"/>
      <c r="N23" s="131"/>
      <c r="O23" s="131"/>
      <c r="P23" s="131"/>
      <c r="Q23" s="131"/>
      <c r="R23" s="131"/>
      <c r="S23" s="137"/>
      <c r="T23" s="131">
        <f t="shared" si="0"/>
        <v>1305</v>
      </c>
      <c r="U23" s="134"/>
      <c r="V23" s="131">
        <f t="shared" si="1"/>
        <v>1305</v>
      </c>
      <c r="W23" s="135" t="s">
        <v>64</v>
      </c>
      <c r="X23" s="131">
        <f t="shared" si="2"/>
        <v>5847.87</v>
      </c>
    </row>
    <row r="24" spans="1:24" s="126" customFormat="1" ht="13.5" customHeight="1" x14ac:dyDescent="0.35">
      <c r="A24" s="117">
        <v>42920</v>
      </c>
      <c r="B24" s="127"/>
      <c r="C24" s="128" t="s">
        <v>71</v>
      </c>
      <c r="E24" s="137"/>
      <c r="F24" s="131">
        <v>272.51</v>
      </c>
      <c r="G24" s="131"/>
      <c r="H24" s="131"/>
      <c r="I24" s="131"/>
      <c r="J24" s="129"/>
      <c r="K24" s="137"/>
      <c r="L24" s="137"/>
      <c r="M24" s="131"/>
      <c r="N24" s="131"/>
      <c r="O24" s="131"/>
      <c r="P24" s="131"/>
      <c r="Q24" s="131"/>
      <c r="R24" s="131"/>
      <c r="S24" s="137"/>
      <c r="T24" s="131">
        <f t="shared" si="0"/>
        <v>272.51</v>
      </c>
      <c r="U24" s="134">
        <v>54.5</v>
      </c>
      <c r="V24" s="131">
        <f t="shared" si="1"/>
        <v>327.01</v>
      </c>
      <c r="W24" s="135" t="s">
        <v>64</v>
      </c>
      <c r="X24" s="131">
        <f t="shared" si="2"/>
        <v>6174.88</v>
      </c>
    </row>
    <row r="25" spans="1:24" s="126" customFormat="1" ht="13.5" customHeight="1" x14ac:dyDescent="0.35">
      <c r="A25" s="117">
        <v>42920</v>
      </c>
      <c r="B25" s="127"/>
      <c r="C25" s="128" t="s">
        <v>72</v>
      </c>
      <c r="E25" s="137"/>
      <c r="F25" s="131"/>
      <c r="G25" s="131"/>
      <c r="H25" s="131"/>
      <c r="I25" s="131"/>
      <c r="J25" s="131"/>
      <c r="K25" s="129">
        <v>218.17</v>
      </c>
      <c r="L25" s="137"/>
      <c r="M25" s="142"/>
      <c r="N25" s="131"/>
      <c r="O25" s="131"/>
      <c r="P25" s="131"/>
      <c r="Q25" s="131"/>
      <c r="R25" s="131"/>
      <c r="S25" s="137"/>
      <c r="T25" s="131">
        <v>218.74</v>
      </c>
      <c r="U25" s="134"/>
      <c r="V25" s="131">
        <f t="shared" si="1"/>
        <v>218.74</v>
      </c>
      <c r="W25" s="135" t="s">
        <v>64</v>
      </c>
      <c r="X25" s="131">
        <f t="shared" si="2"/>
        <v>6393.62</v>
      </c>
    </row>
    <row r="26" spans="1:24" s="126" customFormat="1" ht="13.5" customHeight="1" x14ac:dyDescent="0.35">
      <c r="A26" s="117">
        <v>42920</v>
      </c>
      <c r="B26" s="127"/>
      <c r="C26" s="128" t="s">
        <v>73</v>
      </c>
      <c r="E26" s="137"/>
      <c r="F26" s="131"/>
      <c r="G26" s="131"/>
      <c r="H26" s="131"/>
      <c r="I26" s="131"/>
      <c r="J26" s="131"/>
      <c r="K26" s="137">
        <v>281.38</v>
      </c>
      <c r="L26" s="129"/>
      <c r="M26" s="131"/>
      <c r="N26" s="131"/>
      <c r="O26" s="131"/>
      <c r="P26" s="131"/>
      <c r="Q26" s="131"/>
      <c r="R26" s="131"/>
      <c r="S26" s="137"/>
      <c r="T26" s="131">
        <f t="shared" si="0"/>
        <v>281.38</v>
      </c>
      <c r="U26" s="134"/>
      <c r="V26" s="131">
        <f t="shared" si="1"/>
        <v>281.38</v>
      </c>
      <c r="W26" s="135" t="s">
        <v>64</v>
      </c>
      <c r="X26" s="131">
        <f t="shared" si="2"/>
        <v>6675</v>
      </c>
    </row>
    <row r="27" spans="1:24" s="126" customFormat="1" ht="13.5" customHeight="1" x14ac:dyDescent="0.35">
      <c r="A27" s="117">
        <v>42920</v>
      </c>
      <c r="B27" s="127"/>
      <c r="C27" s="128"/>
      <c r="E27" s="137"/>
      <c r="F27" s="131"/>
      <c r="G27" s="133"/>
      <c r="H27" s="131"/>
      <c r="I27" s="131"/>
      <c r="J27" s="131"/>
      <c r="K27" s="129">
        <v>43.55</v>
      </c>
      <c r="L27" s="137"/>
      <c r="M27" s="131"/>
      <c r="N27" s="131"/>
      <c r="O27" s="131"/>
      <c r="P27" s="131"/>
      <c r="Q27" s="131"/>
      <c r="R27" s="131"/>
      <c r="S27" s="137"/>
      <c r="T27" s="131">
        <f t="shared" si="0"/>
        <v>43.55</v>
      </c>
      <c r="U27" s="134"/>
      <c r="V27" s="131">
        <f t="shared" si="1"/>
        <v>43.55</v>
      </c>
      <c r="W27" s="135" t="s">
        <v>64</v>
      </c>
      <c r="X27" s="131">
        <f t="shared" si="2"/>
        <v>6718.55</v>
      </c>
    </row>
    <row r="28" spans="1:24" s="126" customFormat="1" ht="13.5" customHeight="1" x14ac:dyDescent="0.35">
      <c r="A28" s="117">
        <v>42920</v>
      </c>
      <c r="B28" s="127"/>
      <c r="C28" s="128"/>
      <c r="E28" s="137"/>
      <c r="F28" s="131"/>
      <c r="G28" s="133"/>
      <c r="H28" s="131"/>
      <c r="I28" s="131"/>
      <c r="J28" s="131"/>
      <c r="K28" s="129"/>
      <c r="L28" s="137">
        <v>4.38</v>
      </c>
      <c r="M28" s="131"/>
      <c r="N28" s="131"/>
      <c r="O28" s="131"/>
      <c r="P28" s="131"/>
      <c r="Q28" s="131"/>
      <c r="R28" s="131"/>
      <c r="S28" s="137"/>
      <c r="T28" s="131">
        <f t="shared" si="0"/>
        <v>4.38</v>
      </c>
      <c r="U28" s="134"/>
      <c r="V28" s="131">
        <f t="shared" si="1"/>
        <v>4.38</v>
      </c>
      <c r="W28" s="135" t="s">
        <v>64</v>
      </c>
      <c r="X28" s="131">
        <f t="shared" si="2"/>
        <v>6722.93</v>
      </c>
    </row>
    <row r="29" spans="1:24" s="126" customFormat="1" ht="13.5" customHeight="1" x14ac:dyDescent="0.35">
      <c r="A29" s="117">
        <v>42920</v>
      </c>
      <c r="B29" s="127"/>
      <c r="C29" s="128"/>
      <c r="E29" s="137"/>
      <c r="F29" s="131"/>
      <c r="G29" s="131"/>
      <c r="H29" s="131"/>
      <c r="I29" s="131"/>
      <c r="J29" s="142"/>
      <c r="K29" s="133"/>
      <c r="L29" s="137"/>
      <c r="M29" s="131">
        <v>40</v>
      </c>
      <c r="N29" s="131"/>
      <c r="O29" s="131"/>
      <c r="P29" s="131"/>
      <c r="Q29" s="131"/>
      <c r="R29" s="131"/>
      <c r="S29" s="137"/>
      <c r="T29" s="131">
        <f t="shared" si="0"/>
        <v>40</v>
      </c>
      <c r="U29" s="134"/>
      <c r="V29" s="131">
        <f t="shared" si="1"/>
        <v>40</v>
      </c>
      <c r="W29" s="135" t="s">
        <v>64</v>
      </c>
      <c r="X29" s="131">
        <f t="shared" si="2"/>
        <v>6762.93</v>
      </c>
    </row>
    <row r="30" spans="1:24" s="126" customFormat="1" ht="13.5" customHeight="1" x14ac:dyDescent="0.35">
      <c r="A30" s="117">
        <v>42948</v>
      </c>
      <c r="B30" s="127">
        <v>300022</v>
      </c>
      <c r="C30" s="128"/>
      <c r="E30" s="137"/>
      <c r="F30" s="133"/>
      <c r="G30" s="131"/>
      <c r="H30" s="131"/>
      <c r="I30" s="131"/>
      <c r="J30" s="131"/>
      <c r="K30" s="133"/>
      <c r="L30" s="133"/>
      <c r="M30" s="131"/>
      <c r="N30" s="142">
        <v>50</v>
      </c>
      <c r="O30" s="131"/>
      <c r="P30" s="131"/>
      <c r="Q30" s="131"/>
      <c r="R30" s="131"/>
      <c r="S30" s="137"/>
      <c r="T30" s="131">
        <f t="shared" si="0"/>
        <v>50</v>
      </c>
      <c r="U30" s="134"/>
      <c r="V30" s="131">
        <f t="shared" si="1"/>
        <v>50</v>
      </c>
      <c r="W30" s="135" t="s">
        <v>64</v>
      </c>
      <c r="X30" s="131">
        <f t="shared" si="2"/>
        <v>6812.93</v>
      </c>
    </row>
    <row r="31" spans="1:24" s="126" customFormat="1" ht="13.5" customHeight="1" x14ac:dyDescent="0.35">
      <c r="A31" s="117">
        <v>42948</v>
      </c>
      <c r="B31" s="127"/>
      <c r="C31" s="128" t="s">
        <v>68</v>
      </c>
      <c r="E31" s="137"/>
      <c r="F31" s="133"/>
      <c r="G31" s="131"/>
      <c r="H31" s="131"/>
      <c r="I31" s="131"/>
      <c r="J31" s="131">
        <v>1050</v>
      </c>
      <c r="K31" s="142"/>
      <c r="L31" s="133"/>
      <c r="M31" s="131"/>
      <c r="N31" s="131"/>
      <c r="O31" s="131"/>
      <c r="P31" s="131"/>
      <c r="Q31" s="131"/>
      <c r="R31" s="131"/>
      <c r="S31" s="137"/>
      <c r="T31" s="131">
        <f t="shared" si="0"/>
        <v>1050</v>
      </c>
      <c r="U31" s="134"/>
      <c r="V31" s="131">
        <f t="shared" si="1"/>
        <v>1050</v>
      </c>
      <c r="W31" s="135" t="s">
        <v>64</v>
      </c>
      <c r="X31" s="131">
        <f t="shared" si="2"/>
        <v>7862.93</v>
      </c>
    </row>
    <row r="32" spans="1:24" s="126" customFormat="1" ht="13.5" customHeight="1" x14ac:dyDescent="0.35">
      <c r="A32" s="117">
        <v>42948</v>
      </c>
      <c r="B32" s="143"/>
      <c r="C32" s="128"/>
      <c r="E32" s="137"/>
      <c r="F32" s="133"/>
      <c r="G32" s="131"/>
      <c r="H32" s="131"/>
      <c r="I32" s="131"/>
      <c r="J32" s="131"/>
      <c r="K32" s="142"/>
      <c r="L32" s="133">
        <v>17.559999999999999</v>
      </c>
      <c r="M32" s="131"/>
      <c r="N32" s="131"/>
      <c r="O32" s="131"/>
      <c r="P32" s="131"/>
      <c r="Q32" s="131"/>
      <c r="R32" s="131"/>
      <c r="S32" s="137"/>
      <c r="T32" s="131">
        <f t="shared" si="0"/>
        <v>17.559999999999999</v>
      </c>
      <c r="U32" s="134"/>
      <c r="V32" s="131">
        <f t="shared" si="1"/>
        <v>17.559999999999999</v>
      </c>
      <c r="W32" s="144" t="s">
        <v>64</v>
      </c>
      <c r="X32" s="131">
        <f t="shared" si="2"/>
        <v>7880.4900000000007</v>
      </c>
    </row>
    <row r="33" spans="1:24" s="126" customFormat="1" ht="13.5" customHeight="1" x14ac:dyDescent="0.35">
      <c r="A33" s="117">
        <v>42948</v>
      </c>
      <c r="B33" s="127"/>
      <c r="C33" s="128" t="s">
        <v>72</v>
      </c>
      <c r="E33" s="137"/>
      <c r="F33" s="133"/>
      <c r="G33" s="131"/>
      <c r="H33" s="131"/>
      <c r="I33" s="131"/>
      <c r="J33" s="131"/>
      <c r="K33" s="142">
        <v>497.4</v>
      </c>
      <c r="L33" s="133"/>
      <c r="M33" s="131"/>
      <c r="N33" s="131"/>
      <c r="O33" s="131"/>
      <c r="P33" s="131"/>
      <c r="Q33" s="131"/>
      <c r="R33" s="131"/>
      <c r="S33" s="137"/>
      <c r="T33" s="131">
        <f t="shared" si="0"/>
        <v>497.4</v>
      </c>
      <c r="U33" s="134"/>
      <c r="V33" s="131">
        <f t="shared" si="1"/>
        <v>497.4</v>
      </c>
      <c r="W33" s="135" t="s">
        <v>64</v>
      </c>
      <c r="X33" s="131">
        <f t="shared" si="2"/>
        <v>8377.8900000000012</v>
      </c>
    </row>
    <row r="34" spans="1:24" s="126" customFormat="1" ht="13.5" customHeight="1" x14ac:dyDescent="0.35">
      <c r="A34" s="117">
        <v>42948</v>
      </c>
      <c r="B34" s="127"/>
      <c r="C34" s="128"/>
      <c r="E34" s="137"/>
      <c r="F34" s="133"/>
      <c r="G34" s="131"/>
      <c r="H34" s="131"/>
      <c r="I34" s="131"/>
      <c r="J34" s="131"/>
      <c r="K34" s="142">
        <v>92.24</v>
      </c>
      <c r="L34" s="133"/>
      <c r="M34" s="131"/>
      <c r="N34" s="131"/>
      <c r="O34" s="131"/>
      <c r="P34" s="131"/>
      <c r="Q34" s="131"/>
      <c r="R34" s="131"/>
      <c r="S34" s="137"/>
      <c r="T34" s="131">
        <f t="shared" si="0"/>
        <v>92.24</v>
      </c>
      <c r="U34" s="134"/>
      <c r="V34" s="131">
        <f t="shared" si="1"/>
        <v>92.24</v>
      </c>
      <c r="W34" s="135" t="s">
        <v>64</v>
      </c>
      <c r="X34" s="131">
        <f t="shared" si="2"/>
        <v>8470.130000000001</v>
      </c>
    </row>
    <row r="35" spans="1:24" s="126" customFormat="1" ht="13.5" customHeight="1" x14ac:dyDescent="0.35">
      <c r="A35" s="117">
        <v>42948</v>
      </c>
      <c r="B35" s="127"/>
      <c r="C35" s="128"/>
      <c r="E35" s="137"/>
      <c r="F35" s="133"/>
      <c r="G35" s="131"/>
      <c r="H35" s="131"/>
      <c r="I35" s="131"/>
      <c r="J35" s="131"/>
      <c r="K35" s="142">
        <v>9.68</v>
      </c>
      <c r="L35" s="133"/>
      <c r="M35" s="131"/>
      <c r="N35" s="131"/>
      <c r="O35" s="131"/>
      <c r="P35" s="131"/>
      <c r="Q35" s="131"/>
      <c r="R35" s="131"/>
      <c r="S35" s="137"/>
      <c r="T35" s="131">
        <f t="shared" si="0"/>
        <v>9.68</v>
      </c>
      <c r="U35" s="134"/>
      <c r="V35" s="131">
        <f t="shared" si="1"/>
        <v>9.68</v>
      </c>
      <c r="W35" s="135" t="s">
        <v>64</v>
      </c>
      <c r="X35" s="131">
        <f t="shared" si="2"/>
        <v>8479.8100000000013</v>
      </c>
    </row>
    <row r="36" spans="1:24" s="126" customFormat="1" ht="13.5" customHeight="1" x14ac:dyDescent="0.35">
      <c r="A36" s="117">
        <v>42948</v>
      </c>
      <c r="B36" s="127"/>
      <c r="C36" s="128"/>
      <c r="E36" s="137"/>
      <c r="F36" s="133"/>
      <c r="G36" s="131"/>
      <c r="H36" s="131"/>
      <c r="I36" s="131"/>
      <c r="J36" s="129"/>
      <c r="K36" s="142"/>
      <c r="L36" s="133">
        <v>5.33</v>
      </c>
      <c r="M36" s="131"/>
      <c r="N36" s="131"/>
      <c r="O36" s="131"/>
      <c r="P36" s="131"/>
      <c r="Q36" s="131"/>
      <c r="R36" s="131"/>
      <c r="S36" s="137"/>
      <c r="T36" s="131">
        <f t="shared" si="0"/>
        <v>5.33</v>
      </c>
      <c r="U36" s="134"/>
      <c r="V36" s="131">
        <f t="shared" si="1"/>
        <v>5.33</v>
      </c>
      <c r="W36" s="135" t="s">
        <v>64</v>
      </c>
      <c r="X36" s="131">
        <f t="shared" si="2"/>
        <v>8485.1400000000012</v>
      </c>
    </row>
    <row r="37" spans="1:24" s="126" customFormat="1" ht="13.5" customHeight="1" x14ac:dyDescent="0.35">
      <c r="A37" s="117">
        <v>42948</v>
      </c>
      <c r="B37" s="127"/>
      <c r="C37" s="128" t="s">
        <v>74</v>
      </c>
      <c r="E37" s="137"/>
      <c r="F37" s="133"/>
      <c r="G37" s="131"/>
      <c r="H37" s="131"/>
      <c r="I37" s="131"/>
      <c r="J37" s="131"/>
      <c r="K37" s="129"/>
      <c r="L37" s="133"/>
      <c r="M37" s="131"/>
      <c r="N37" s="131">
        <v>100</v>
      </c>
      <c r="O37" s="131"/>
      <c r="P37" s="131"/>
      <c r="Q37" s="131"/>
      <c r="R37" s="131"/>
      <c r="S37" s="137"/>
      <c r="T37" s="131">
        <f t="shared" si="0"/>
        <v>100</v>
      </c>
      <c r="U37" s="134">
        <v>20</v>
      </c>
      <c r="V37" s="131">
        <f t="shared" si="1"/>
        <v>120</v>
      </c>
      <c r="W37" s="135" t="s">
        <v>64</v>
      </c>
      <c r="X37" s="131">
        <f t="shared" si="2"/>
        <v>8605.1400000000012</v>
      </c>
    </row>
    <row r="38" spans="1:24" s="126" customFormat="1" ht="13.5" customHeight="1" x14ac:dyDescent="0.35">
      <c r="A38" s="117">
        <v>42948</v>
      </c>
      <c r="B38" s="127">
        <v>300023</v>
      </c>
      <c r="C38" s="128"/>
      <c r="E38" s="137"/>
      <c r="F38" s="133"/>
      <c r="G38" s="131"/>
      <c r="H38" s="131"/>
      <c r="I38" s="131"/>
      <c r="J38" s="131"/>
      <c r="K38" s="142"/>
      <c r="L38" s="129"/>
      <c r="M38" s="131"/>
      <c r="N38" s="131">
        <v>40</v>
      </c>
      <c r="O38" s="131"/>
      <c r="P38" s="131"/>
      <c r="Q38" s="131"/>
      <c r="R38" s="131"/>
      <c r="S38" s="137"/>
      <c r="T38" s="131">
        <f t="shared" si="0"/>
        <v>40</v>
      </c>
      <c r="U38" s="134"/>
      <c r="V38" s="131">
        <f t="shared" si="1"/>
        <v>40</v>
      </c>
      <c r="W38" s="135" t="s">
        <v>64</v>
      </c>
      <c r="X38" s="131">
        <f t="shared" si="2"/>
        <v>8645.1400000000012</v>
      </c>
    </row>
    <row r="39" spans="1:24" s="126" customFormat="1" ht="13.5" customHeight="1" x14ac:dyDescent="0.35">
      <c r="A39" s="117">
        <v>42948</v>
      </c>
      <c r="B39" s="127">
        <v>300024</v>
      </c>
      <c r="C39" s="128"/>
      <c r="E39" s="137"/>
      <c r="F39" s="133"/>
      <c r="G39" s="131"/>
      <c r="H39" s="131"/>
      <c r="I39" s="131"/>
      <c r="J39" s="131"/>
      <c r="K39" s="129"/>
      <c r="L39" s="133"/>
      <c r="M39" s="131"/>
      <c r="N39" s="131">
        <v>40</v>
      </c>
      <c r="O39" s="131"/>
      <c r="P39" s="131"/>
      <c r="Q39" s="131"/>
      <c r="R39" s="131"/>
      <c r="S39" s="137"/>
      <c r="T39" s="131">
        <f t="shared" si="0"/>
        <v>40</v>
      </c>
      <c r="U39" s="134"/>
      <c r="V39" s="131">
        <f t="shared" si="1"/>
        <v>40</v>
      </c>
      <c r="W39" s="135" t="s">
        <v>64</v>
      </c>
      <c r="X39" s="131">
        <f t="shared" si="2"/>
        <v>8685.1400000000012</v>
      </c>
    </row>
    <row r="40" spans="1:24" s="126" customFormat="1" ht="13.5" customHeight="1" x14ac:dyDescent="0.35">
      <c r="A40" s="117">
        <v>42998</v>
      </c>
      <c r="B40" s="127"/>
      <c r="C40" s="128" t="s">
        <v>66</v>
      </c>
      <c r="D40" s="137"/>
      <c r="E40" s="137"/>
      <c r="F40" s="142"/>
      <c r="G40" s="129"/>
      <c r="H40" s="131"/>
      <c r="I40" s="131"/>
      <c r="J40" s="131">
        <v>1235</v>
      </c>
      <c r="K40" s="142"/>
      <c r="L40" s="142"/>
      <c r="M40" s="131"/>
      <c r="N40" s="131"/>
      <c r="O40" s="131"/>
      <c r="P40" s="131"/>
      <c r="Q40" s="131"/>
      <c r="R40" s="131"/>
      <c r="S40" s="137"/>
      <c r="T40" s="131">
        <f t="shared" ref="T40:T60" si="4">SUM(E40:S40)</f>
        <v>1235</v>
      </c>
      <c r="U40" s="134"/>
      <c r="V40" s="131">
        <f t="shared" si="1"/>
        <v>1235</v>
      </c>
      <c r="W40" s="135" t="s">
        <v>64</v>
      </c>
      <c r="X40" s="131">
        <f t="shared" si="2"/>
        <v>9920.1400000000012</v>
      </c>
    </row>
    <row r="41" spans="1:24" s="126" customFormat="1" ht="13.5" customHeight="1" x14ac:dyDescent="0.35">
      <c r="A41" s="117">
        <v>42998</v>
      </c>
      <c r="B41" s="127"/>
      <c r="C41" s="128" t="s">
        <v>23</v>
      </c>
      <c r="D41" s="137"/>
      <c r="E41" s="137"/>
      <c r="F41" s="133"/>
      <c r="G41" s="131"/>
      <c r="H41" s="131"/>
      <c r="I41" s="131"/>
      <c r="J41" s="131"/>
      <c r="K41" s="142"/>
      <c r="L41" s="133"/>
      <c r="M41" s="131"/>
      <c r="N41" s="131"/>
      <c r="O41" s="131"/>
      <c r="P41" s="131"/>
      <c r="Q41" s="131"/>
      <c r="R41" s="131"/>
      <c r="S41" s="137">
        <v>481.18</v>
      </c>
      <c r="T41" s="131">
        <f t="shared" si="4"/>
        <v>481.18</v>
      </c>
      <c r="U41" s="134"/>
      <c r="V41" s="131">
        <f t="shared" si="1"/>
        <v>481.18</v>
      </c>
      <c r="W41" s="135" t="s">
        <v>64</v>
      </c>
      <c r="X41" s="131">
        <f t="shared" si="2"/>
        <v>10401.320000000002</v>
      </c>
    </row>
    <row r="42" spans="1:24" s="126" customFormat="1" ht="13.5" customHeight="1" x14ac:dyDescent="0.35">
      <c r="A42" s="117">
        <v>42998</v>
      </c>
      <c r="B42" s="127"/>
      <c r="C42" s="128" t="s">
        <v>24</v>
      </c>
      <c r="D42" s="137"/>
      <c r="E42" s="137"/>
      <c r="F42" s="133"/>
      <c r="G42" s="131"/>
      <c r="H42" s="131"/>
      <c r="I42" s="131"/>
      <c r="J42" s="131"/>
      <c r="K42" s="142"/>
      <c r="L42" s="133"/>
      <c r="M42" s="131"/>
      <c r="N42" s="131"/>
      <c r="O42" s="131"/>
      <c r="P42" s="131"/>
      <c r="Q42" s="131"/>
      <c r="R42" s="131"/>
      <c r="S42" s="137">
        <v>803.9</v>
      </c>
      <c r="T42" s="131">
        <f t="shared" si="4"/>
        <v>803.9</v>
      </c>
      <c r="U42" s="134"/>
      <c r="V42" s="131">
        <f t="shared" si="1"/>
        <v>803.9</v>
      </c>
      <c r="W42" s="135" t="s">
        <v>64</v>
      </c>
      <c r="X42" s="131">
        <f t="shared" si="2"/>
        <v>11205.220000000001</v>
      </c>
    </row>
    <row r="43" spans="1:24" s="126" customFormat="1" ht="13.5" customHeight="1" x14ac:dyDescent="0.35">
      <c r="A43" s="117">
        <v>42998</v>
      </c>
      <c r="B43" s="127"/>
      <c r="C43" s="128" t="s">
        <v>25</v>
      </c>
      <c r="D43" s="137"/>
      <c r="E43" s="137"/>
      <c r="F43" s="133"/>
      <c r="G43" s="131"/>
      <c r="H43" s="131"/>
      <c r="I43" s="131"/>
      <c r="J43" s="131"/>
      <c r="K43" s="142"/>
      <c r="L43" s="133"/>
      <c r="M43" s="131"/>
      <c r="N43" s="131"/>
      <c r="O43" s="131"/>
      <c r="P43" s="131"/>
      <c r="Q43" s="131"/>
      <c r="R43" s="131"/>
      <c r="S43" s="137">
        <v>100</v>
      </c>
      <c r="T43" s="131">
        <f t="shared" si="4"/>
        <v>100</v>
      </c>
      <c r="U43" s="134"/>
      <c r="V43" s="131">
        <f t="shared" si="1"/>
        <v>100</v>
      </c>
      <c r="W43" s="135" t="s">
        <v>64</v>
      </c>
      <c r="X43" s="131">
        <f t="shared" si="2"/>
        <v>11305.220000000001</v>
      </c>
    </row>
    <row r="44" spans="1:24" s="126" customFormat="1" ht="13.5" customHeight="1" x14ac:dyDescent="0.35">
      <c r="A44" s="117">
        <v>42998</v>
      </c>
      <c r="B44" s="127"/>
      <c r="C44" s="128" t="s">
        <v>26</v>
      </c>
      <c r="D44" s="137"/>
      <c r="E44" s="137"/>
      <c r="F44" s="133"/>
      <c r="G44" s="131"/>
      <c r="H44" s="131"/>
      <c r="I44" s="131"/>
      <c r="J44" s="129"/>
      <c r="K44" s="129"/>
      <c r="L44" s="133"/>
      <c r="M44" s="131"/>
      <c r="N44" s="131"/>
      <c r="O44" s="131"/>
      <c r="P44" s="131"/>
      <c r="Q44" s="131"/>
      <c r="R44" s="131"/>
      <c r="S44" s="137">
        <v>1000</v>
      </c>
      <c r="T44" s="131">
        <f t="shared" si="4"/>
        <v>1000</v>
      </c>
      <c r="U44" s="134"/>
      <c r="V44" s="131">
        <f t="shared" si="1"/>
        <v>1000</v>
      </c>
      <c r="W44" s="135" t="s">
        <v>64</v>
      </c>
      <c r="X44" s="131">
        <f t="shared" si="2"/>
        <v>12305.220000000001</v>
      </c>
    </row>
    <row r="45" spans="1:24" s="126" customFormat="1" ht="13.5" customHeight="1" x14ac:dyDescent="0.35">
      <c r="A45" s="117">
        <v>42998</v>
      </c>
      <c r="B45" s="127"/>
      <c r="C45" s="128" t="s">
        <v>27</v>
      </c>
      <c r="D45" s="137"/>
      <c r="E45" s="137"/>
      <c r="F45" s="133"/>
      <c r="G45" s="131"/>
      <c r="H45" s="131"/>
      <c r="I45" s="131"/>
      <c r="J45" s="131"/>
      <c r="K45" s="129"/>
      <c r="L45" s="133"/>
      <c r="M45" s="131"/>
      <c r="N45" s="131"/>
      <c r="O45" s="131"/>
      <c r="P45" s="131"/>
      <c r="Q45" s="131"/>
      <c r="R45" s="131"/>
      <c r="S45" s="137">
        <v>1850</v>
      </c>
      <c r="T45" s="131">
        <f t="shared" si="4"/>
        <v>1850</v>
      </c>
      <c r="U45" s="134"/>
      <c r="V45" s="131">
        <f t="shared" si="1"/>
        <v>1850</v>
      </c>
      <c r="W45" s="135" t="s">
        <v>64</v>
      </c>
      <c r="X45" s="131">
        <f t="shared" si="2"/>
        <v>14155.220000000001</v>
      </c>
    </row>
    <row r="46" spans="1:24" s="126" customFormat="1" ht="13.5" customHeight="1" x14ac:dyDescent="0.35">
      <c r="A46" s="117">
        <v>42998</v>
      </c>
      <c r="B46" s="127"/>
      <c r="C46" s="128" t="s">
        <v>28</v>
      </c>
      <c r="D46" s="137"/>
      <c r="E46" s="137"/>
      <c r="F46" s="133"/>
      <c r="G46" s="131"/>
      <c r="H46" s="131"/>
      <c r="I46" s="131"/>
      <c r="J46" s="131"/>
      <c r="K46" s="142"/>
      <c r="L46" s="129"/>
      <c r="M46" s="131"/>
      <c r="N46" s="131"/>
      <c r="O46" s="131"/>
      <c r="P46" s="131"/>
      <c r="Q46" s="131"/>
      <c r="R46" s="131"/>
      <c r="S46" s="137">
        <v>1350</v>
      </c>
      <c r="T46" s="131">
        <f t="shared" si="4"/>
        <v>1350</v>
      </c>
      <c r="U46" s="134"/>
      <c r="V46" s="131">
        <f t="shared" si="1"/>
        <v>1350</v>
      </c>
      <c r="W46" s="135" t="s">
        <v>64</v>
      </c>
      <c r="X46" s="131">
        <f t="shared" si="2"/>
        <v>15505.220000000001</v>
      </c>
    </row>
    <row r="47" spans="1:24" s="126" customFormat="1" ht="13.5" customHeight="1" x14ac:dyDescent="0.35">
      <c r="A47" s="117">
        <v>42998</v>
      </c>
      <c r="B47" s="127"/>
      <c r="C47" s="128" t="s">
        <v>29</v>
      </c>
      <c r="D47" s="137"/>
      <c r="E47" s="137"/>
      <c r="F47" s="133"/>
      <c r="G47" s="131"/>
      <c r="H47" s="131"/>
      <c r="I47" s="131"/>
      <c r="J47" s="131"/>
      <c r="K47" s="137"/>
      <c r="L47" s="142"/>
      <c r="M47" s="142"/>
      <c r="N47" s="142"/>
      <c r="O47" s="142"/>
      <c r="P47" s="131"/>
      <c r="Q47" s="131"/>
      <c r="R47" s="131">
        <v>3000</v>
      </c>
      <c r="S47" s="137"/>
      <c r="T47" s="131">
        <f t="shared" si="4"/>
        <v>3000</v>
      </c>
      <c r="U47" s="134"/>
      <c r="V47" s="131">
        <f t="shared" si="1"/>
        <v>3000</v>
      </c>
      <c r="W47" s="135" t="s">
        <v>64</v>
      </c>
      <c r="X47" s="131">
        <f t="shared" si="2"/>
        <v>18505.22</v>
      </c>
    </row>
    <row r="48" spans="1:24" s="126" customFormat="1" ht="13.5" customHeight="1" x14ac:dyDescent="0.35">
      <c r="A48" s="117">
        <v>42998</v>
      </c>
      <c r="B48" s="127"/>
      <c r="C48" s="128" t="s">
        <v>178</v>
      </c>
      <c r="D48" s="137"/>
      <c r="E48" s="137"/>
      <c r="F48" s="142"/>
      <c r="G48" s="142"/>
      <c r="I48" s="131"/>
      <c r="J48" s="131"/>
      <c r="K48" s="142">
        <v>372.56</v>
      </c>
      <c r="L48" s="142"/>
      <c r="M48" s="142"/>
      <c r="N48" s="142"/>
      <c r="O48" s="142"/>
      <c r="P48" s="131"/>
      <c r="Q48" s="131"/>
      <c r="R48" s="131"/>
      <c r="S48" s="137"/>
      <c r="T48" s="131">
        <f t="shared" si="4"/>
        <v>372.56</v>
      </c>
      <c r="U48" s="134"/>
      <c r="V48" s="131">
        <f t="shared" si="1"/>
        <v>372.56</v>
      </c>
      <c r="W48" s="135" t="s">
        <v>64</v>
      </c>
      <c r="X48" s="131">
        <f t="shared" si="2"/>
        <v>18877.780000000002</v>
      </c>
    </row>
    <row r="49" spans="1:25" ht="13.5" customHeight="1" x14ac:dyDescent="0.35">
      <c r="A49" s="117">
        <v>42998</v>
      </c>
      <c r="B49" s="127"/>
      <c r="C49" s="128" t="s">
        <v>179</v>
      </c>
      <c r="F49" s="142"/>
      <c r="G49" s="131"/>
      <c r="H49" s="131"/>
      <c r="I49" s="131"/>
      <c r="J49" s="131"/>
      <c r="K49" s="142">
        <v>27.85</v>
      </c>
      <c r="L49" s="142"/>
      <c r="M49" s="142"/>
      <c r="N49" s="142"/>
      <c r="O49" s="142"/>
      <c r="P49" s="131"/>
      <c r="Q49" s="131"/>
      <c r="R49" s="131"/>
      <c r="S49" s="137"/>
      <c r="T49" s="131">
        <f t="shared" si="4"/>
        <v>27.85</v>
      </c>
      <c r="U49" s="134"/>
      <c r="V49" s="131">
        <f t="shared" si="1"/>
        <v>27.85</v>
      </c>
      <c r="W49" s="135" t="s">
        <v>64</v>
      </c>
      <c r="X49" s="131">
        <f t="shared" si="2"/>
        <v>18905.63</v>
      </c>
      <c r="Y49" s="126"/>
    </row>
    <row r="50" spans="1:25" ht="13.5" customHeight="1" x14ac:dyDescent="0.35">
      <c r="A50" s="117">
        <v>42998</v>
      </c>
      <c r="B50" s="127"/>
      <c r="C50" s="128"/>
      <c r="F50" s="142"/>
      <c r="G50" s="131"/>
      <c r="H50" s="131"/>
      <c r="I50" s="131"/>
      <c r="J50" s="129"/>
      <c r="K50" s="142">
        <v>3.96</v>
      </c>
      <c r="L50" s="142"/>
      <c r="M50" s="142"/>
      <c r="N50" s="142"/>
      <c r="O50" s="142"/>
      <c r="P50" s="131"/>
      <c r="Q50" s="131"/>
      <c r="R50" s="131"/>
      <c r="S50" s="137"/>
      <c r="T50" s="131">
        <f t="shared" si="4"/>
        <v>3.96</v>
      </c>
      <c r="U50" s="134"/>
      <c r="V50" s="131">
        <f t="shared" si="1"/>
        <v>3.96</v>
      </c>
      <c r="W50" s="135" t="s">
        <v>64</v>
      </c>
      <c r="X50" s="131">
        <f t="shared" si="2"/>
        <v>18909.59</v>
      </c>
      <c r="Y50" s="126"/>
    </row>
    <row r="51" spans="1:25" ht="13.5" customHeight="1" x14ac:dyDescent="0.35">
      <c r="A51" s="117">
        <v>42998</v>
      </c>
      <c r="B51" s="127">
        <v>300025</v>
      </c>
      <c r="C51" s="128"/>
      <c r="F51" s="142"/>
      <c r="G51" s="131"/>
      <c r="H51" s="131"/>
      <c r="I51" s="131"/>
      <c r="J51" s="131"/>
      <c r="K51" s="142"/>
      <c r="L51" s="142"/>
      <c r="M51" s="142"/>
      <c r="N51" s="142">
        <v>45</v>
      </c>
      <c r="O51" s="142"/>
      <c r="P51" s="131"/>
      <c r="Q51" s="131"/>
      <c r="R51" s="131"/>
      <c r="S51" s="137"/>
      <c r="T51" s="131">
        <f t="shared" si="4"/>
        <v>45</v>
      </c>
      <c r="U51" s="134"/>
      <c r="V51" s="131">
        <f t="shared" si="1"/>
        <v>45</v>
      </c>
      <c r="W51" s="135" t="s">
        <v>64</v>
      </c>
      <c r="X51" s="131">
        <f t="shared" si="2"/>
        <v>18954.59</v>
      </c>
      <c r="Y51" s="126"/>
    </row>
    <row r="52" spans="1:25" ht="13.5" customHeight="1" x14ac:dyDescent="0.35">
      <c r="A52" s="117">
        <v>42998</v>
      </c>
      <c r="B52" s="127"/>
      <c r="C52" s="128"/>
      <c r="F52" s="133"/>
      <c r="G52" s="131"/>
      <c r="H52" s="131"/>
      <c r="I52" s="131"/>
      <c r="J52" s="131"/>
      <c r="K52" s="142"/>
      <c r="L52" s="142"/>
      <c r="M52" s="142">
        <v>60</v>
      </c>
      <c r="N52" s="142"/>
      <c r="O52" s="142"/>
      <c r="P52" s="131"/>
      <c r="Q52" s="131"/>
      <c r="R52" s="131"/>
      <c r="S52" s="137"/>
      <c r="T52" s="131">
        <f t="shared" si="4"/>
        <v>60</v>
      </c>
      <c r="U52" s="134"/>
      <c r="V52" s="131">
        <f t="shared" si="1"/>
        <v>60</v>
      </c>
      <c r="W52" s="135" t="s">
        <v>64</v>
      </c>
      <c r="X52" s="131">
        <f t="shared" si="2"/>
        <v>19014.59</v>
      </c>
      <c r="Y52" s="126"/>
    </row>
    <row r="53" spans="1:25" ht="13.5" customHeight="1" x14ac:dyDescent="0.35">
      <c r="A53" s="117">
        <v>42998</v>
      </c>
      <c r="B53" s="127"/>
      <c r="C53" s="128"/>
      <c r="F53" s="133"/>
      <c r="G53" s="131"/>
      <c r="H53" s="131"/>
      <c r="I53" s="131"/>
      <c r="J53" s="131"/>
      <c r="K53" s="142"/>
      <c r="L53" s="142"/>
      <c r="M53" s="142"/>
      <c r="N53" s="142"/>
      <c r="O53" s="142">
        <v>6</v>
      </c>
      <c r="P53" s="131"/>
      <c r="Q53" s="131"/>
      <c r="R53" s="131"/>
      <c r="S53" s="137"/>
      <c r="T53" s="131">
        <f t="shared" si="4"/>
        <v>6</v>
      </c>
      <c r="U53" s="134">
        <v>1.2</v>
      </c>
      <c r="V53" s="131">
        <f t="shared" si="1"/>
        <v>7.2</v>
      </c>
      <c r="W53" s="135" t="s">
        <v>64</v>
      </c>
      <c r="X53" s="131">
        <f t="shared" si="2"/>
        <v>19021.79</v>
      </c>
      <c r="Y53" s="126"/>
    </row>
    <row r="54" spans="1:25" ht="13.5" customHeight="1" x14ac:dyDescent="0.35">
      <c r="A54" s="117">
        <v>42998</v>
      </c>
      <c r="B54" s="127"/>
      <c r="C54" s="128"/>
      <c r="F54" s="133"/>
      <c r="G54" s="131"/>
      <c r="H54" s="131"/>
      <c r="I54" s="131"/>
      <c r="J54" s="131"/>
      <c r="K54" s="142"/>
      <c r="L54" s="142">
        <v>12.76</v>
      </c>
      <c r="M54" s="142"/>
      <c r="N54" s="142"/>
      <c r="O54" s="142"/>
      <c r="P54" s="131"/>
      <c r="Q54" s="131"/>
      <c r="R54" s="129"/>
      <c r="S54" s="129"/>
      <c r="T54" s="131">
        <f t="shared" si="4"/>
        <v>12.76</v>
      </c>
      <c r="U54" s="134"/>
      <c r="V54" s="131">
        <f t="shared" si="1"/>
        <v>12.76</v>
      </c>
      <c r="W54" s="135" t="s">
        <v>64</v>
      </c>
      <c r="X54" s="131">
        <f t="shared" si="2"/>
        <v>19034.55</v>
      </c>
      <c r="Y54" s="126"/>
    </row>
    <row r="55" spans="1:25" ht="13.5" customHeight="1" x14ac:dyDescent="0.35">
      <c r="A55" s="117">
        <v>43008</v>
      </c>
      <c r="B55" s="127"/>
      <c r="C55" s="128"/>
      <c r="D55" s="128"/>
      <c r="F55" s="133"/>
      <c r="G55" s="131"/>
      <c r="H55" s="131"/>
      <c r="I55" s="131"/>
      <c r="J55" s="131"/>
      <c r="K55" s="133"/>
      <c r="L55" s="133"/>
      <c r="M55" s="129"/>
      <c r="N55" s="131"/>
      <c r="O55" s="131">
        <v>18</v>
      </c>
      <c r="P55" s="131"/>
      <c r="Q55" s="131"/>
      <c r="R55" s="131"/>
      <c r="S55" s="137"/>
      <c r="T55" s="131">
        <f t="shared" si="4"/>
        <v>18</v>
      </c>
      <c r="U55" s="134"/>
      <c r="V55" s="131">
        <f t="shared" si="1"/>
        <v>18</v>
      </c>
      <c r="W55" s="135" t="s">
        <v>64</v>
      </c>
      <c r="X55" s="131">
        <f t="shared" si="2"/>
        <v>19052.55</v>
      </c>
      <c r="Y55" s="137"/>
    </row>
    <row r="56" spans="1:25" ht="13.5" customHeight="1" x14ac:dyDescent="0.35">
      <c r="A56" s="117">
        <v>43021</v>
      </c>
      <c r="B56" s="127">
        <v>300026</v>
      </c>
      <c r="C56" s="128"/>
      <c r="D56" s="128"/>
      <c r="F56" s="133"/>
      <c r="G56" s="131"/>
      <c r="H56" s="131"/>
      <c r="I56" s="131"/>
      <c r="J56" s="129"/>
      <c r="K56" s="133"/>
      <c r="L56" s="133"/>
      <c r="M56" s="129"/>
      <c r="N56" s="131">
        <v>40</v>
      </c>
      <c r="O56" s="131"/>
      <c r="P56" s="131"/>
      <c r="Q56" s="131"/>
      <c r="R56" s="131"/>
      <c r="S56" s="137"/>
      <c r="T56" s="131">
        <f t="shared" si="4"/>
        <v>40</v>
      </c>
      <c r="U56" s="134"/>
      <c r="V56" s="131">
        <f t="shared" si="1"/>
        <v>40</v>
      </c>
      <c r="W56" s="135" t="s">
        <v>64</v>
      </c>
      <c r="X56" s="131">
        <f t="shared" si="2"/>
        <v>19092.55</v>
      </c>
      <c r="Y56" s="126"/>
    </row>
    <row r="57" spans="1:25" ht="13.5" customHeight="1" x14ac:dyDescent="0.35">
      <c r="A57" s="117">
        <v>43024</v>
      </c>
      <c r="B57" s="127"/>
      <c r="C57" s="128"/>
      <c r="D57" s="128"/>
      <c r="F57" s="133"/>
      <c r="G57" s="131"/>
      <c r="H57" s="131"/>
      <c r="I57" s="129"/>
      <c r="J57" s="131"/>
      <c r="K57" s="133">
        <v>14.97</v>
      </c>
      <c r="L57" s="133"/>
      <c r="M57" s="129"/>
      <c r="N57" s="131"/>
      <c r="O57" s="131"/>
      <c r="P57" s="131"/>
      <c r="Q57" s="131"/>
      <c r="R57" s="131"/>
      <c r="S57" s="137"/>
      <c r="T57" s="131">
        <f t="shared" si="4"/>
        <v>14.97</v>
      </c>
      <c r="V57" s="131">
        <f t="shared" si="1"/>
        <v>14.97</v>
      </c>
      <c r="W57" s="135" t="s">
        <v>64</v>
      </c>
      <c r="X57" s="131">
        <f t="shared" si="2"/>
        <v>19107.52</v>
      </c>
      <c r="Y57" s="126"/>
    </row>
    <row r="58" spans="1:25" ht="13.5" customHeight="1" x14ac:dyDescent="0.35">
      <c r="A58" s="117">
        <v>43024</v>
      </c>
      <c r="B58" s="127"/>
      <c r="C58" s="128" t="s">
        <v>72</v>
      </c>
      <c r="D58" s="128"/>
      <c r="F58" s="133"/>
      <c r="G58" s="131"/>
      <c r="H58" s="129"/>
      <c r="I58" s="131"/>
      <c r="J58" s="131"/>
      <c r="K58" s="133">
        <v>371.61</v>
      </c>
      <c r="L58" s="133"/>
      <c r="M58" s="129"/>
      <c r="N58" s="131"/>
      <c r="O58" s="131"/>
      <c r="P58" s="131"/>
      <c r="Q58" s="131"/>
      <c r="R58" s="131"/>
      <c r="S58" s="137"/>
      <c r="T58" s="131">
        <f t="shared" si="4"/>
        <v>371.61</v>
      </c>
      <c r="V58" s="131">
        <f t="shared" si="1"/>
        <v>371.61</v>
      </c>
      <c r="W58" s="135" t="s">
        <v>64</v>
      </c>
      <c r="X58" s="131">
        <f t="shared" si="2"/>
        <v>19479.13</v>
      </c>
      <c r="Y58" s="126"/>
    </row>
    <row r="59" spans="1:25" ht="13.5" customHeight="1" x14ac:dyDescent="0.35">
      <c r="A59" s="117">
        <v>43024</v>
      </c>
      <c r="B59" s="127"/>
      <c r="C59" s="128"/>
      <c r="D59" s="128"/>
      <c r="F59" s="133"/>
      <c r="G59" s="131"/>
      <c r="H59" s="129"/>
      <c r="I59" s="131"/>
      <c r="J59" s="131"/>
      <c r="K59" s="133">
        <v>2.64</v>
      </c>
      <c r="L59" s="133"/>
      <c r="M59" s="129"/>
      <c r="N59" s="131"/>
      <c r="O59" s="131"/>
      <c r="P59" s="131"/>
      <c r="Q59" s="131"/>
      <c r="R59" s="131"/>
      <c r="S59" s="137"/>
      <c r="T59" s="131">
        <f t="shared" si="4"/>
        <v>2.64</v>
      </c>
      <c r="V59" s="131">
        <f t="shared" si="1"/>
        <v>2.64</v>
      </c>
      <c r="W59" s="135" t="s">
        <v>64</v>
      </c>
      <c r="X59" s="131">
        <f t="shared" si="2"/>
        <v>19481.77</v>
      </c>
      <c r="Y59" s="126"/>
    </row>
    <row r="60" spans="1:25" ht="13.5" customHeight="1" x14ac:dyDescent="0.35">
      <c r="A60" s="117">
        <v>43024</v>
      </c>
      <c r="B60" s="127"/>
      <c r="C60" s="128"/>
      <c r="D60" s="128"/>
      <c r="F60" s="133"/>
      <c r="G60" s="131"/>
      <c r="H60" s="131"/>
      <c r="I60" s="131"/>
      <c r="J60" s="131"/>
      <c r="K60" s="129"/>
      <c r="L60" s="133">
        <v>8.0500000000000007</v>
      </c>
      <c r="M60" s="129"/>
      <c r="N60" s="131"/>
      <c r="O60" s="131"/>
      <c r="P60" s="131"/>
      <c r="Q60" s="131"/>
      <c r="R60" s="131"/>
      <c r="S60" s="137"/>
      <c r="T60" s="131">
        <f t="shared" si="4"/>
        <v>8.0500000000000007</v>
      </c>
      <c r="V60" s="131">
        <f t="shared" si="1"/>
        <v>8.0500000000000007</v>
      </c>
      <c r="W60" s="135" t="s">
        <v>64</v>
      </c>
      <c r="X60" s="131">
        <f t="shared" si="2"/>
        <v>19489.82</v>
      </c>
      <c r="Y60" s="126"/>
    </row>
    <row r="61" spans="1:25" ht="13.5" customHeight="1" x14ac:dyDescent="0.35">
      <c r="A61" s="117">
        <v>43024</v>
      </c>
      <c r="B61" s="127"/>
      <c r="C61" s="128" t="s">
        <v>163</v>
      </c>
      <c r="D61" s="129"/>
      <c r="F61" s="133"/>
      <c r="G61" s="131">
        <v>200</v>
      </c>
      <c r="H61" s="131"/>
      <c r="I61" s="131"/>
      <c r="J61" s="131"/>
      <c r="K61" s="133"/>
      <c r="L61" s="133"/>
      <c r="M61" s="129"/>
      <c r="N61" s="131"/>
      <c r="O61" s="131"/>
      <c r="P61" s="131"/>
      <c r="Q61" s="131"/>
      <c r="R61" s="131"/>
      <c r="S61" s="137"/>
      <c r="T61" s="131">
        <f t="shared" si="0"/>
        <v>200</v>
      </c>
      <c r="U61" s="134">
        <v>40</v>
      </c>
      <c r="V61" s="131">
        <f t="shared" si="1"/>
        <v>240</v>
      </c>
      <c r="W61" s="135" t="s">
        <v>64</v>
      </c>
      <c r="X61" s="131">
        <f t="shared" si="2"/>
        <v>19729.82</v>
      </c>
      <c r="Y61" s="126"/>
    </row>
    <row r="62" spans="1:25" ht="13.5" customHeight="1" x14ac:dyDescent="0.35">
      <c r="A62" s="117">
        <v>43024</v>
      </c>
      <c r="B62" s="127"/>
      <c r="C62" s="128" t="s">
        <v>66</v>
      </c>
      <c r="D62" s="129"/>
      <c r="F62" s="133"/>
      <c r="G62" s="131"/>
      <c r="H62" s="131"/>
      <c r="I62" s="131"/>
      <c r="J62" s="131">
        <v>830</v>
      </c>
      <c r="K62" s="133"/>
      <c r="L62" s="133"/>
      <c r="M62" s="129"/>
      <c r="N62" s="131"/>
      <c r="O62" s="131"/>
      <c r="P62" s="131"/>
      <c r="Q62" s="131"/>
      <c r="R62" s="131"/>
      <c r="S62" s="137"/>
      <c r="T62" s="131">
        <f t="shared" si="0"/>
        <v>830</v>
      </c>
      <c r="U62" s="134"/>
      <c r="V62" s="131">
        <f t="shared" si="1"/>
        <v>830</v>
      </c>
      <c r="W62" s="135" t="s">
        <v>64</v>
      </c>
      <c r="X62" s="131">
        <f t="shared" si="2"/>
        <v>20559.82</v>
      </c>
      <c r="Y62" s="126"/>
    </row>
    <row r="63" spans="1:25" ht="13.5" customHeight="1" x14ac:dyDescent="0.35">
      <c r="A63" s="117">
        <v>43048</v>
      </c>
      <c r="B63" s="127"/>
      <c r="C63" s="128"/>
      <c r="D63" s="126"/>
      <c r="F63" s="133"/>
      <c r="G63" s="131"/>
      <c r="H63" s="131"/>
      <c r="I63" s="131"/>
      <c r="J63" s="131"/>
      <c r="K63" s="133"/>
      <c r="L63" s="133"/>
      <c r="M63" s="129"/>
      <c r="N63" s="131"/>
      <c r="O63" s="131">
        <v>24</v>
      </c>
      <c r="P63" s="131"/>
      <c r="Q63" s="131"/>
      <c r="R63" s="131"/>
      <c r="S63" s="137"/>
      <c r="T63" s="131">
        <f t="shared" si="0"/>
        <v>24</v>
      </c>
      <c r="U63" s="134">
        <v>4.8</v>
      </c>
      <c r="V63" s="131">
        <f t="shared" si="1"/>
        <v>28.8</v>
      </c>
      <c r="W63" s="135" t="s">
        <v>64</v>
      </c>
      <c r="X63" s="131">
        <f t="shared" si="2"/>
        <v>20588.62</v>
      </c>
      <c r="Y63" s="126"/>
    </row>
    <row r="64" spans="1:25" ht="13.5" customHeight="1" x14ac:dyDescent="0.35">
      <c r="A64" s="117">
        <v>43048</v>
      </c>
      <c r="B64" s="127"/>
      <c r="C64" s="128" t="s">
        <v>66</v>
      </c>
      <c r="D64" s="126"/>
      <c r="F64" s="133"/>
      <c r="G64" s="131"/>
      <c r="H64" s="131"/>
      <c r="I64" s="131"/>
      <c r="J64" s="131">
        <v>1220</v>
      </c>
      <c r="K64" s="133"/>
      <c r="L64" s="133"/>
      <c r="M64" s="129"/>
      <c r="N64" s="131"/>
      <c r="O64" s="131"/>
      <c r="P64" s="131"/>
      <c r="Q64" s="131"/>
      <c r="R64" s="131"/>
      <c r="S64" s="137"/>
      <c r="T64" s="131">
        <f t="shared" si="0"/>
        <v>1220</v>
      </c>
      <c r="U64" s="134"/>
      <c r="V64" s="131">
        <f t="shared" si="1"/>
        <v>1220</v>
      </c>
      <c r="W64" s="135" t="s">
        <v>64</v>
      </c>
      <c r="X64" s="131">
        <f t="shared" si="2"/>
        <v>21808.62</v>
      </c>
      <c r="Y64" s="126"/>
    </row>
    <row r="65" spans="1:24" s="126" customFormat="1" ht="13.5" customHeight="1" x14ac:dyDescent="0.35">
      <c r="A65" s="145">
        <v>43087</v>
      </c>
      <c r="B65" s="127"/>
      <c r="C65" s="146" t="s">
        <v>72</v>
      </c>
      <c r="D65" s="137"/>
      <c r="E65" s="137"/>
      <c r="F65" s="133"/>
      <c r="G65" s="131"/>
      <c r="H65" s="131"/>
      <c r="I65" s="131"/>
      <c r="J65" s="131"/>
      <c r="K65" s="129">
        <v>387.47</v>
      </c>
      <c r="L65" s="133"/>
      <c r="M65" s="129"/>
      <c r="N65" s="131"/>
      <c r="O65" s="131"/>
      <c r="P65" s="131"/>
      <c r="Q65" s="131"/>
      <c r="R65" s="131"/>
      <c r="S65" s="137"/>
      <c r="T65" s="131">
        <f t="shared" ref="T65:T87" si="5">SUM(E65:S65)</f>
        <v>387.47</v>
      </c>
      <c r="U65" s="134"/>
      <c r="V65" s="131">
        <f t="shared" si="1"/>
        <v>387.47</v>
      </c>
      <c r="W65" s="135" t="s">
        <v>64</v>
      </c>
      <c r="X65" s="131">
        <f t="shared" si="2"/>
        <v>22196.09</v>
      </c>
    </row>
    <row r="66" spans="1:24" s="126" customFormat="1" ht="13.5" customHeight="1" x14ac:dyDescent="0.35">
      <c r="A66" s="117">
        <v>43087</v>
      </c>
      <c r="B66" s="127"/>
      <c r="C66" s="147" t="s">
        <v>66</v>
      </c>
      <c r="D66" s="137"/>
      <c r="E66" s="137"/>
      <c r="F66" s="133"/>
      <c r="G66" s="131"/>
      <c r="H66" s="131"/>
      <c r="I66" s="131"/>
      <c r="J66" s="148">
        <v>420</v>
      </c>
      <c r="K66" s="133"/>
      <c r="L66" s="133"/>
      <c r="M66" s="129"/>
      <c r="N66" s="131"/>
      <c r="O66" s="131"/>
      <c r="P66" s="131"/>
      <c r="Q66" s="131"/>
      <c r="R66" s="131"/>
      <c r="S66" s="137"/>
      <c r="T66" s="131">
        <f t="shared" si="5"/>
        <v>420</v>
      </c>
      <c r="U66" s="134"/>
      <c r="V66" s="131">
        <f t="shared" si="1"/>
        <v>420</v>
      </c>
      <c r="W66" s="135" t="s">
        <v>64</v>
      </c>
      <c r="X66" s="131">
        <f t="shared" si="2"/>
        <v>22616.09</v>
      </c>
    </row>
    <row r="67" spans="1:24" s="126" customFormat="1" ht="13.5" customHeight="1" x14ac:dyDescent="0.35">
      <c r="A67" s="145">
        <v>43087</v>
      </c>
      <c r="B67" s="127"/>
      <c r="C67" s="149"/>
      <c r="D67" s="137"/>
      <c r="E67" s="137"/>
      <c r="F67" s="133"/>
      <c r="G67" s="131"/>
      <c r="H67" s="131"/>
      <c r="I67" s="131"/>
      <c r="J67" s="131"/>
      <c r="K67" s="148">
        <v>69.8</v>
      </c>
      <c r="L67" s="133"/>
      <c r="M67" s="129"/>
      <c r="N67" s="131"/>
      <c r="O67" s="131"/>
      <c r="P67" s="131"/>
      <c r="Q67" s="131"/>
      <c r="R67" s="131"/>
      <c r="S67" s="137"/>
      <c r="T67" s="131">
        <f t="shared" si="5"/>
        <v>69.8</v>
      </c>
      <c r="U67" s="134"/>
      <c r="V67" s="131">
        <f t="shared" si="1"/>
        <v>69.8</v>
      </c>
      <c r="W67" s="135" t="s">
        <v>64</v>
      </c>
      <c r="X67" s="131">
        <f t="shared" si="2"/>
        <v>22685.89</v>
      </c>
    </row>
    <row r="68" spans="1:24" s="126" customFormat="1" ht="13.5" customHeight="1" x14ac:dyDescent="0.35">
      <c r="A68" s="117">
        <v>43087</v>
      </c>
      <c r="B68" s="127"/>
      <c r="C68" s="149"/>
      <c r="D68" s="137"/>
      <c r="E68" s="137"/>
      <c r="F68" s="133"/>
      <c r="G68" s="131"/>
      <c r="H68" s="131"/>
      <c r="I68" s="131"/>
      <c r="J68" s="131"/>
      <c r="K68" s="148">
        <v>12.32</v>
      </c>
      <c r="L68" s="133"/>
      <c r="M68" s="129"/>
      <c r="N68" s="131"/>
      <c r="O68" s="131"/>
      <c r="P68" s="131"/>
      <c r="Q68" s="131"/>
      <c r="R68" s="131"/>
      <c r="S68" s="137"/>
      <c r="T68" s="131">
        <f t="shared" si="5"/>
        <v>12.32</v>
      </c>
      <c r="U68" s="134"/>
      <c r="V68" s="131">
        <f t="shared" si="1"/>
        <v>12.32</v>
      </c>
      <c r="W68" s="135" t="s">
        <v>64</v>
      </c>
      <c r="X68" s="131">
        <f t="shared" ref="X68:X87" si="6">+X67+V68</f>
        <v>22698.21</v>
      </c>
    </row>
    <row r="69" spans="1:24" s="126" customFormat="1" ht="13.5" customHeight="1" x14ac:dyDescent="0.35">
      <c r="A69" s="145">
        <v>43087</v>
      </c>
      <c r="B69" s="127"/>
      <c r="C69" s="149"/>
      <c r="D69" s="137"/>
      <c r="E69" s="137"/>
      <c r="F69" s="133"/>
      <c r="G69" s="131"/>
      <c r="H69" s="131"/>
      <c r="I69" s="131"/>
      <c r="J69" s="131"/>
      <c r="K69" s="133"/>
      <c r="L69" s="148">
        <v>15</v>
      </c>
      <c r="M69" s="129"/>
      <c r="N69" s="131"/>
      <c r="O69" s="131"/>
      <c r="P69" s="131"/>
      <c r="Q69" s="131"/>
      <c r="R69" s="131"/>
      <c r="S69" s="137"/>
      <c r="T69" s="131">
        <f t="shared" si="5"/>
        <v>15</v>
      </c>
      <c r="U69" s="134">
        <v>3</v>
      </c>
      <c r="V69" s="131">
        <f t="shared" si="1"/>
        <v>18</v>
      </c>
      <c r="W69" s="135" t="s">
        <v>64</v>
      </c>
      <c r="X69" s="131">
        <f t="shared" si="6"/>
        <v>22716.21</v>
      </c>
    </row>
    <row r="70" spans="1:24" s="126" customFormat="1" ht="13.5" customHeight="1" x14ac:dyDescent="0.35">
      <c r="A70" s="117">
        <v>43087</v>
      </c>
      <c r="B70" s="127"/>
      <c r="C70" s="146" t="s">
        <v>168</v>
      </c>
      <c r="D70" s="137"/>
      <c r="E70" s="137"/>
      <c r="F70" s="133"/>
      <c r="G70" s="131"/>
      <c r="H70" s="131"/>
      <c r="I70" s="129">
        <v>156</v>
      </c>
      <c r="J70" s="131"/>
      <c r="K70" s="133"/>
      <c r="L70" s="133"/>
      <c r="M70" s="129"/>
      <c r="N70" s="131"/>
      <c r="O70" s="131"/>
      <c r="P70" s="131"/>
      <c r="Q70" s="131"/>
      <c r="R70" s="129"/>
      <c r="S70" s="137"/>
      <c r="T70" s="131">
        <f t="shared" si="5"/>
        <v>156</v>
      </c>
      <c r="U70" s="134"/>
      <c r="V70" s="131">
        <f t="shared" si="1"/>
        <v>156</v>
      </c>
      <c r="W70" s="135" t="s">
        <v>64</v>
      </c>
      <c r="X70" s="131">
        <f t="shared" si="6"/>
        <v>22872.21</v>
      </c>
    </row>
    <row r="71" spans="1:24" s="126" customFormat="1" ht="13.5" customHeight="1" x14ac:dyDescent="0.35">
      <c r="A71" s="145">
        <v>43087</v>
      </c>
      <c r="B71" s="127"/>
      <c r="C71" s="147" t="s">
        <v>169</v>
      </c>
      <c r="D71" s="137"/>
      <c r="E71" s="137"/>
      <c r="F71" s="133"/>
      <c r="G71" s="131"/>
      <c r="H71" s="150">
        <v>330</v>
      </c>
      <c r="I71" s="131"/>
      <c r="J71" s="131"/>
      <c r="K71" s="133"/>
      <c r="L71" s="133"/>
      <c r="M71" s="129"/>
      <c r="N71" s="131"/>
      <c r="O71" s="129"/>
      <c r="P71" s="131"/>
      <c r="Q71" s="131"/>
      <c r="R71" s="131"/>
      <c r="S71" s="137"/>
      <c r="T71" s="131">
        <f t="shared" si="5"/>
        <v>330</v>
      </c>
      <c r="U71" s="134"/>
      <c r="V71" s="131">
        <f t="shared" si="1"/>
        <v>330</v>
      </c>
      <c r="W71" s="135" t="s">
        <v>64</v>
      </c>
      <c r="X71" s="131">
        <f t="shared" si="6"/>
        <v>23202.21</v>
      </c>
    </row>
    <row r="72" spans="1:24" s="126" customFormat="1" ht="13.5" customHeight="1" x14ac:dyDescent="0.35">
      <c r="A72" s="117">
        <v>43087</v>
      </c>
      <c r="B72" s="127"/>
      <c r="C72" s="147" t="s">
        <v>180</v>
      </c>
      <c r="D72" s="137"/>
      <c r="E72" s="137"/>
      <c r="F72" s="133"/>
      <c r="G72" s="131"/>
      <c r="H72" s="131"/>
      <c r="I72" s="131"/>
      <c r="J72" s="131"/>
      <c r="K72" s="133"/>
      <c r="L72" s="133"/>
      <c r="M72" s="129"/>
      <c r="N72" s="131"/>
      <c r="O72" s="148">
        <v>328.14</v>
      </c>
      <c r="P72" s="131"/>
      <c r="Q72" s="131"/>
      <c r="R72" s="131"/>
      <c r="S72" s="137"/>
      <c r="T72" s="131">
        <f t="shared" si="5"/>
        <v>328.14</v>
      </c>
      <c r="U72" s="134"/>
      <c r="V72" s="131">
        <f t="shared" si="1"/>
        <v>328.14</v>
      </c>
      <c r="W72" s="135" t="s">
        <v>64</v>
      </c>
      <c r="X72" s="131">
        <f t="shared" si="6"/>
        <v>23530.35</v>
      </c>
    </row>
    <row r="73" spans="1:24" s="126" customFormat="1" ht="13.5" customHeight="1" x14ac:dyDescent="0.35">
      <c r="A73" s="117">
        <v>43100</v>
      </c>
      <c r="B73" s="127"/>
      <c r="C73" s="128"/>
      <c r="E73" s="137"/>
      <c r="F73" s="133"/>
      <c r="G73" s="131"/>
      <c r="H73" s="131"/>
      <c r="I73" s="131"/>
      <c r="J73" s="131"/>
      <c r="K73" s="133"/>
      <c r="L73" s="133"/>
      <c r="M73" s="129"/>
      <c r="N73" s="131"/>
      <c r="O73" s="129">
        <v>18</v>
      </c>
      <c r="P73" s="131"/>
      <c r="Q73" s="131"/>
      <c r="R73" s="131"/>
      <c r="S73" s="137"/>
      <c r="T73" s="131">
        <f t="shared" si="5"/>
        <v>18</v>
      </c>
      <c r="U73" s="134"/>
      <c r="V73" s="131">
        <f t="shared" si="1"/>
        <v>18</v>
      </c>
      <c r="W73" s="135" t="s">
        <v>64</v>
      </c>
      <c r="X73" s="131">
        <f t="shared" si="6"/>
        <v>23548.35</v>
      </c>
    </row>
    <row r="74" spans="1:24" s="126" customFormat="1" ht="13.5" customHeight="1" x14ac:dyDescent="0.35">
      <c r="A74" s="117">
        <v>43108</v>
      </c>
      <c r="B74" s="127">
        <v>300027</v>
      </c>
      <c r="C74" s="128" t="s">
        <v>181</v>
      </c>
      <c r="E74" s="137"/>
      <c r="F74" s="133"/>
      <c r="G74" s="131"/>
      <c r="H74" s="131"/>
      <c r="I74" s="131"/>
      <c r="J74" s="131"/>
      <c r="K74" s="133"/>
      <c r="L74" s="133"/>
      <c r="M74" s="129"/>
      <c r="N74" s="131"/>
      <c r="O74" s="129">
        <v>100</v>
      </c>
      <c r="P74" s="131"/>
      <c r="Q74" s="131"/>
      <c r="R74" s="131"/>
      <c r="S74" s="137"/>
      <c r="T74" s="131">
        <f t="shared" si="5"/>
        <v>100</v>
      </c>
      <c r="U74" s="134"/>
      <c r="V74" s="131">
        <f t="shared" si="1"/>
        <v>100</v>
      </c>
      <c r="W74" s="135"/>
      <c r="X74" s="131">
        <f t="shared" si="6"/>
        <v>23648.35</v>
      </c>
    </row>
    <row r="75" spans="1:24" s="126" customFormat="1" ht="13.5" customHeight="1" x14ac:dyDescent="0.35">
      <c r="A75" s="117">
        <v>43112</v>
      </c>
      <c r="B75" s="143"/>
      <c r="C75" s="128" t="s">
        <v>172</v>
      </c>
      <c r="D75" s="129"/>
      <c r="E75" s="137"/>
      <c r="F75" s="133"/>
      <c r="G75" s="131"/>
      <c r="H75" s="131"/>
      <c r="I75" s="131"/>
      <c r="J75" s="131"/>
      <c r="K75" s="133"/>
      <c r="L75" s="133"/>
      <c r="M75" s="129"/>
      <c r="N75" s="131"/>
      <c r="O75" s="129">
        <v>770.4</v>
      </c>
      <c r="P75" s="131"/>
      <c r="Q75" s="131"/>
      <c r="R75" s="131"/>
      <c r="S75" s="137"/>
      <c r="T75" s="131">
        <f t="shared" si="5"/>
        <v>770.4</v>
      </c>
      <c r="U75" s="134">
        <v>154.08000000000001</v>
      </c>
      <c r="V75" s="131">
        <f t="shared" si="1"/>
        <v>924.48</v>
      </c>
      <c r="W75" s="135" t="s">
        <v>64</v>
      </c>
      <c r="X75" s="131">
        <f t="shared" si="6"/>
        <v>24572.829999999998</v>
      </c>
    </row>
    <row r="76" spans="1:24" s="126" customFormat="1" ht="13.5" customHeight="1" x14ac:dyDescent="0.35">
      <c r="A76" s="117">
        <v>43112</v>
      </c>
      <c r="B76" s="143"/>
      <c r="C76" s="128"/>
      <c r="D76" s="129"/>
      <c r="E76" s="137"/>
      <c r="F76" s="133"/>
      <c r="G76" s="131"/>
      <c r="H76" s="131"/>
      <c r="I76" s="131"/>
      <c r="J76" s="131"/>
      <c r="K76" s="133"/>
      <c r="L76" s="133">
        <v>13.21</v>
      </c>
      <c r="M76" s="129"/>
      <c r="N76" s="131"/>
      <c r="O76" s="131"/>
      <c r="P76" s="131"/>
      <c r="Q76" s="131">
        <f>50+120.13</f>
        <v>170.13</v>
      </c>
      <c r="R76" s="131"/>
      <c r="S76" s="137"/>
      <c r="T76" s="131">
        <f t="shared" si="5"/>
        <v>183.34</v>
      </c>
      <c r="U76" s="134">
        <f>10+24.02</f>
        <v>34.019999999999996</v>
      </c>
      <c r="V76" s="131">
        <f t="shared" si="1"/>
        <v>217.36</v>
      </c>
      <c r="W76" s="135" t="s">
        <v>64</v>
      </c>
      <c r="X76" s="131">
        <f t="shared" si="6"/>
        <v>24790.19</v>
      </c>
    </row>
    <row r="77" spans="1:24" s="126" customFormat="1" ht="13.5" customHeight="1" x14ac:dyDescent="0.35">
      <c r="A77" s="117">
        <v>43140</v>
      </c>
      <c r="B77" s="127"/>
      <c r="C77" s="128"/>
      <c r="D77" s="129"/>
      <c r="E77" s="137"/>
      <c r="F77" s="133"/>
      <c r="G77" s="131"/>
      <c r="H77" s="131"/>
      <c r="I77" s="131"/>
      <c r="J77" s="131"/>
      <c r="K77" s="129">
        <v>82.12</v>
      </c>
      <c r="L77" s="133"/>
      <c r="M77" s="129"/>
      <c r="N77" s="131"/>
      <c r="O77" s="131"/>
      <c r="P77" s="131"/>
      <c r="Q77" s="131"/>
      <c r="R77" s="131"/>
      <c r="S77" s="137"/>
      <c r="T77" s="131">
        <f t="shared" si="5"/>
        <v>82.12</v>
      </c>
      <c r="U77" s="134"/>
      <c r="V77" s="131">
        <f t="shared" si="1"/>
        <v>82.12</v>
      </c>
      <c r="W77" s="135" t="s">
        <v>64</v>
      </c>
      <c r="X77" s="131">
        <f t="shared" si="6"/>
        <v>24872.309999999998</v>
      </c>
    </row>
    <row r="78" spans="1:24" s="126" customFormat="1" ht="13.5" customHeight="1" x14ac:dyDescent="0.35">
      <c r="A78" s="117">
        <v>43140</v>
      </c>
      <c r="B78" s="127"/>
      <c r="C78" s="128"/>
      <c r="D78" s="129"/>
      <c r="E78" s="137"/>
      <c r="F78" s="133"/>
      <c r="G78" s="131"/>
      <c r="H78" s="131"/>
      <c r="I78" s="131"/>
      <c r="J78" s="131"/>
      <c r="K78" s="133"/>
      <c r="L78" s="129">
        <v>18</v>
      </c>
      <c r="M78" s="129"/>
      <c r="N78" s="131"/>
      <c r="O78" s="131"/>
      <c r="P78" s="131"/>
      <c r="Q78" s="131"/>
      <c r="R78" s="131"/>
      <c r="S78" s="137"/>
      <c r="T78" s="131">
        <f t="shared" si="5"/>
        <v>18</v>
      </c>
      <c r="U78" s="134"/>
      <c r="V78" s="131">
        <f t="shared" si="1"/>
        <v>18</v>
      </c>
      <c r="W78" s="135" t="s">
        <v>64</v>
      </c>
      <c r="X78" s="131">
        <f t="shared" si="6"/>
        <v>24890.309999999998</v>
      </c>
    </row>
    <row r="79" spans="1:24" s="126" customFormat="1" ht="13.5" customHeight="1" x14ac:dyDescent="0.35">
      <c r="A79" s="117">
        <v>43140</v>
      </c>
      <c r="B79" s="127"/>
      <c r="C79" s="128" t="s">
        <v>173</v>
      </c>
      <c r="E79" s="137">
        <v>223</v>
      </c>
      <c r="F79" s="133"/>
      <c r="G79" s="131"/>
      <c r="H79" s="131"/>
      <c r="I79" s="131"/>
      <c r="J79" s="131"/>
      <c r="K79" s="129"/>
      <c r="L79" s="133"/>
      <c r="M79" s="129"/>
      <c r="N79" s="131"/>
      <c r="O79" s="131"/>
      <c r="P79" s="131"/>
      <c r="Q79" s="131"/>
      <c r="R79" s="131"/>
      <c r="S79" s="137"/>
      <c r="T79" s="131">
        <f t="shared" si="5"/>
        <v>223</v>
      </c>
      <c r="U79" s="134"/>
      <c r="V79" s="131">
        <f t="shared" si="1"/>
        <v>223</v>
      </c>
      <c r="W79" s="135" t="s">
        <v>64</v>
      </c>
      <c r="X79" s="131">
        <f t="shared" si="6"/>
        <v>25113.309999999998</v>
      </c>
    </row>
    <row r="80" spans="1:24" s="126" customFormat="1" ht="13.5" customHeight="1" x14ac:dyDescent="0.35">
      <c r="A80" s="117">
        <v>43145</v>
      </c>
      <c r="B80" s="127"/>
      <c r="C80" s="128"/>
      <c r="E80" s="137"/>
      <c r="F80" s="133"/>
      <c r="G80" s="131"/>
      <c r="H80" s="131"/>
      <c r="I80" s="131"/>
      <c r="J80" s="131"/>
      <c r="K80" s="129"/>
      <c r="L80" s="133"/>
      <c r="M80" s="129"/>
      <c r="N80" s="131">
        <v>35</v>
      </c>
      <c r="O80" s="131"/>
      <c r="P80" s="131"/>
      <c r="Q80" s="131"/>
      <c r="R80" s="131"/>
      <c r="S80" s="137"/>
      <c r="T80" s="131">
        <f t="shared" si="5"/>
        <v>35</v>
      </c>
      <c r="U80" s="134"/>
      <c r="V80" s="131">
        <f t="shared" si="1"/>
        <v>35</v>
      </c>
      <c r="W80" s="135" t="s">
        <v>64</v>
      </c>
      <c r="X80" s="131">
        <f t="shared" si="6"/>
        <v>25148.309999999998</v>
      </c>
    </row>
    <row r="81" spans="1:25" ht="13.5" customHeight="1" x14ac:dyDescent="0.35">
      <c r="A81" s="117">
        <v>43146</v>
      </c>
      <c r="B81" s="127"/>
      <c r="C81" s="128"/>
      <c r="D81" s="129"/>
      <c r="F81" s="133"/>
      <c r="G81" s="131"/>
      <c r="H81" s="131"/>
      <c r="I81" s="131"/>
      <c r="J81" s="131"/>
      <c r="K81" s="133"/>
      <c r="L81" s="133"/>
      <c r="M81" s="129">
        <v>20</v>
      </c>
      <c r="N81" s="131"/>
      <c r="O81" s="131"/>
      <c r="P81" s="131"/>
      <c r="Q81" s="131"/>
      <c r="R81" s="131"/>
      <c r="S81" s="137"/>
      <c r="T81" s="131">
        <f t="shared" si="5"/>
        <v>20</v>
      </c>
      <c r="U81" s="134"/>
      <c r="V81" s="131">
        <f t="shared" si="1"/>
        <v>20</v>
      </c>
      <c r="W81" s="135" t="s">
        <v>64</v>
      </c>
      <c r="X81" s="131">
        <f t="shared" si="6"/>
        <v>25168.309999999998</v>
      </c>
      <c r="Y81" s="126"/>
    </row>
    <row r="82" spans="1:25" ht="13.5" customHeight="1" x14ac:dyDescent="0.35">
      <c r="A82" s="117">
        <v>43171</v>
      </c>
      <c r="B82" s="127"/>
      <c r="C82" s="128"/>
      <c r="D82" s="129"/>
      <c r="F82" s="133"/>
      <c r="G82" s="131"/>
      <c r="H82" s="131"/>
      <c r="I82" s="131"/>
      <c r="J82" s="131"/>
      <c r="K82" s="133"/>
      <c r="L82" s="133"/>
      <c r="M82" s="129">
        <v>40</v>
      </c>
      <c r="N82" s="131"/>
      <c r="O82" s="131"/>
      <c r="P82" s="131"/>
      <c r="Q82" s="131"/>
      <c r="R82" s="131"/>
      <c r="S82" s="137"/>
      <c r="T82" s="131">
        <f t="shared" si="5"/>
        <v>40</v>
      </c>
      <c r="U82" s="134"/>
      <c r="V82" s="131">
        <f t="shared" si="1"/>
        <v>40</v>
      </c>
      <c r="W82" s="135" t="s">
        <v>64</v>
      </c>
      <c r="X82" s="131">
        <f t="shared" si="6"/>
        <v>25208.309999999998</v>
      </c>
      <c r="Y82" s="126"/>
    </row>
    <row r="83" spans="1:25" ht="13.5" customHeight="1" x14ac:dyDescent="0.35">
      <c r="A83" s="117">
        <v>43171</v>
      </c>
      <c r="B83" s="127"/>
      <c r="C83" s="128"/>
      <c r="D83" s="129"/>
      <c r="F83" s="133"/>
      <c r="G83" s="131"/>
      <c r="H83" s="131"/>
      <c r="I83" s="131"/>
      <c r="J83" s="131"/>
      <c r="K83" s="133"/>
      <c r="L83" s="133"/>
      <c r="M83" s="129">
        <v>10</v>
      </c>
      <c r="N83" s="131"/>
      <c r="O83" s="131"/>
      <c r="P83" s="131"/>
      <c r="Q83" s="131"/>
      <c r="R83" s="131"/>
      <c r="S83" s="137"/>
      <c r="T83" s="131">
        <f t="shared" si="5"/>
        <v>10</v>
      </c>
      <c r="U83" s="134"/>
      <c r="V83" s="131">
        <f t="shared" si="1"/>
        <v>10</v>
      </c>
      <c r="W83" s="135" t="s">
        <v>64</v>
      </c>
      <c r="X83" s="131">
        <f t="shared" si="6"/>
        <v>25218.309999999998</v>
      </c>
      <c r="Y83" s="126"/>
    </row>
    <row r="84" spans="1:25" ht="13.5" customHeight="1" x14ac:dyDescent="0.35">
      <c r="A84" s="117">
        <v>43171</v>
      </c>
      <c r="B84" s="127"/>
      <c r="C84" s="128"/>
      <c r="D84" s="129"/>
      <c r="F84" s="133"/>
      <c r="G84" s="131"/>
      <c r="H84" s="131"/>
      <c r="I84" s="131"/>
      <c r="J84" s="131"/>
      <c r="K84" s="133"/>
      <c r="L84" s="133"/>
      <c r="M84" s="129"/>
      <c r="N84" s="131"/>
      <c r="O84" s="131">
        <v>55</v>
      </c>
      <c r="P84" s="131"/>
      <c r="Q84" s="131"/>
      <c r="R84" s="131"/>
      <c r="S84" s="137"/>
      <c r="T84" s="131">
        <f t="shared" si="5"/>
        <v>55</v>
      </c>
      <c r="U84" s="134"/>
      <c r="V84" s="131">
        <f t="shared" si="1"/>
        <v>55</v>
      </c>
      <c r="W84" s="135" t="s">
        <v>64</v>
      </c>
      <c r="X84" s="131">
        <f t="shared" si="6"/>
        <v>25273.309999999998</v>
      </c>
      <c r="Y84" s="126"/>
    </row>
    <row r="85" spans="1:25" ht="13.5" customHeight="1" x14ac:dyDescent="0.35">
      <c r="A85" s="117">
        <v>43171</v>
      </c>
      <c r="B85" s="127"/>
      <c r="C85" s="128"/>
      <c r="D85" s="129"/>
      <c r="F85" s="133"/>
      <c r="G85" s="131"/>
      <c r="H85" s="131"/>
      <c r="I85" s="131"/>
      <c r="J85" s="131"/>
      <c r="K85" s="129"/>
      <c r="L85" s="133">
        <v>18</v>
      </c>
      <c r="M85" s="129"/>
      <c r="N85" s="131"/>
      <c r="O85" s="131"/>
      <c r="P85" s="131"/>
      <c r="Q85" s="131"/>
      <c r="R85" s="131"/>
      <c r="S85" s="137"/>
      <c r="T85" s="131">
        <f t="shared" si="5"/>
        <v>18</v>
      </c>
      <c r="U85" s="134"/>
      <c r="V85" s="131">
        <f t="shared" si="1"/>
        <v>18</v>
      </c>
      <c r="W85" s="135" t="s">
        <v>64</v>
      </c>
      <c r="X85" s="131">
        <f t="shared" si="6"/>
        <v>25291.309999999998</v>
      </c>
      <c r="Y85" s="126"/>
    </row>
    <row r="86" spans="1:25" ht="13.5" customHeight="1" x14ac:dyDescent="0.35">
      <c r="A86" s="117">
        <v>43171</v>
      </c>
      <c r="B86" s="127"/>
      <c r="C86" s="128"/>
      <c r="D86" s="129"/>
      <c r="F86" s="133">
        <v>1</v>
      </c>
      <c r="G86" s="131"/>
      <c r="H86" s="131"/>
      <c r="I86" s="131"/>
      <c r="J86" s="131"/>
      <c r="K86" s="133"/>
      <c r="L86" s="133"/>
      <c r="M86" s="129"/>
      <c r="N86" s="131"/>
      <c r="O86" s="131"/>
      <c r="P86" s="131"/>
      <c r="Q86" s="131"/>
      <c r="R86" s="131"/>
      <c r="S86" s="137"/>
      <c r="T86" s="131">
        <f t="shared" si="5"/>
        <v>1</v>
      </c>
      <c r="U86" s="134"/>
      <c r="V86" s="131">
        <f t="shared" si="1"/>
        <v>1</v>
      </c>
      <c r="W86" s="135" t="s">
        <v>64</v>
      </c>
      <c r="X86" s="131">
        <f t="shared" si="6"/>
        <v>25292.309999999998</v>
      </c>
      <c r="Y86" s="126"/>
    </row>
    <row r="87" spans="1:25" ht="13.5" customHeight="1" x14ac:dyDescent="0.35">
      <c r="A87" s="117">
        <v>43190</v>
      </c>
      <c r="B87" s="151"/>
      <c r="C87" s="128"/>
      <c r="D87" s="129"/>
      <c r="F87" s="133"/>
      <c r="G87" s="131"/>
      <c r="H87" s="131"/>
      <c r="I87" s="131"/>
      <c r="J87" s="131"/>
      <c r="K87" s="133"/>
      <c r="L87" s="133"/>
      <c r="M87" s="131"/>
      <c r="N87" s="131"/>
      <c r="O87" s="131">
        <v>18</v>
      </c>
      <c r="P87" s="131"/>
      <c r="Q87" s="131"/>
      <c r="R87" s="131"/>
      <c r="S87" s="137"/>
      <c r="T87" s="131">
        <f t="shared" si="5"/>
        <v>18</v>
      </c>
      <c r="U87" s="134"/>
      <c r="V87" s="131">
        <f t="shared" si="1"/>
        <v>18</v>
      </c>
      <c r="W87" s="135" t="s">
        <v>64</v>
      </c>
      <c r="X87" s="131">
        <f t="shared" si="6"/>
        <v>25310.309999999998</v>
      </c>
      <c r="Y87" s="126"/>
    </row>
    <row r="88" spans="1:25" s="154" customFormat="1" ht="13.5" customHeight="1" x14ac:dyDescent="0.35">
      <c r="A88" s="117" t="s">
        <v>166</v>
      </c>
      <c r="B88" s="152"/>
      <c r="C88" s="153"/>
      <c r="D88" s="153">
        <f>SUM(D2:D87)</f>
        <v>0</v>
      </c>
      <c r="E88" s="153">
        <f t="shared" ref="E88:V88" si="7">SUM(E2:E87)</f>
        <v>223</v>
      </c>
      <c r="F88" s="153">
        <f t="shared" si="7"/>
        <v>341.01</v>
      </c>
      <c r="G88" s="153">
        <f t="shared" si="7"/>
        <v>271.25</v>
      </c>
      <c r="H88" s="153">
        <f t="shared" si="7"/>
        <v>330</v>
      </c>
      <c r="I88" s="153">
        <f t="shared" si="7"/>
        <v>156</v>
      </c>
      <c r="J88" s="153">
        <f t="shared" si="7"/>
        <v>8000</v>
      </c>
      <c r="K88" s="153">
        <f t="shared" si="7"/>
        <v>3618.1899999999991</v>
      </c>
      <c r="L88" s="153">
        <f t="shared" si="7"/>
        <v>165.24</v>
      </c>
      <c r="M88" s="153">
        <f t="shared" si="7"/>
        <v>170</v>
      </c>
      <c r="N88" s="153">
        <f t="shared" si="7"/>
        <v>350</v>
      </c>
      <c r="O88" s="153">
        <f t="shared" si="7"/>
        <v>1847.54</v>
      </c>
      <c r="P88" s="153">
        <f t="shared" si="7"/>
        <v>0</v>
      </c>
      <c r="Q88" s="153">
        <f t="shared" si="7"/>
        <v>719.3</v>
      </c>
      <c r="R88" s="153">
        <f t="shared" si="7"/>
        <v>3000</v>
      </c>
      <c r="S88" s="153">
        <f t="shared" si="7"/>
        <v>5585.08</v>
      </c>
      <c r="T88" s="153">
        <f t="shared" si="7"/>
        <v>24777.18</v>
      </c>
      <c r="U88" s="153">
        <f>SUM(U54:U87)</f>
        <v>235.89999999999998</v>
      </c>
      <c r="V88" s="153">
        <f t="shared" si="7"/>
        <v>25310.309999999998</v>
      </c>
      <c r="W88" s="153"/>
      <c r="X88" s="153"/>
    </row>
    <row r="89" spans="1:25" s="159" customFormat="1" ht="13.5" customHeight="1" x14ac:dyDescent="0.35">
      <c r="A89" s="117" t="s">
        <v>75</v>
      </c>
      <c r="B89" s="155"/>
      <c r="C89" s="156"/>
      <c r="D89" s="157">
        <v>0</v>
      </c>
      <c r="E89" s="157">
        <v>492</v>
      </c>
      <c r="F89" s="157">
        <v>3100.4</v>
      </c>
      <c r="G89" s="157">
        <v>175</v>
      </c>
      <c r="H89" s="156">
        <v>353.27</v>
      </c>
      <c r="I89" s="156">
        <v>525</v>
      </c>
      <c r="J89" s="156">
        <v>5430</v>
      </c>
      <c r="K89" s="156">
        <v>4236.91</v>
      </c>
      <c r="L89" s="156">
        <v>258.25</v>
      </c>
      <c r="M89" s="156">
        <v>270</v>
      </c>
      <c r="N89" s="156">
        <v>371.35</v>
      </c>
      <c r="O89" s="156">
        <v>523.9</v>
      </c>
      <c r="P89" s="156"/>
      <c r="Q89" s="156"/>
      <c r="R89" s="156"/>
      <c r="S89" s="158">
        <v>2400</v>
      </c>
      <c r="T89" s="156">
        <v>18136.080000000002</v>
      </c>
      <c r="U89" s="157">
        <v>0.25</v>
      </c>
      <c r="V89" s="156"/>
      <c r="Y89" s="160"/>
    </row>
    <row r="90" spans="1:25" ht="13.5" customHeight="1" x14ac:dyDescent="0.35">
      <c r="A90" s="117" t="s">
        <v>76</v>
      </c>
      <c r="B90" s="161"/>
      <c r="C90" s="162"/>
      <c r="D90" s="163">
        <v>389.88</v>
      </c>
      <c r="E90" s="163">
        <v>497.78</v>
      </c>
      <c r="F90" s="163">
        <v>66</v>
      </c>
      <c r="G90" s="162">
        <v>156</v>
      </c>
      <c r="H90" s="162">
        <v>333.36</v>
      </c>
      <c r="I90" s="162">
        <v>144</v>
      </c>
      <c r="J90" s="162">
        <v>5875</v>
      </c>
      <c r="K90" s="163">
        <v>3674.27</v>
      </c>
      <c r="L90" s="163">
        <v>264.58999999999997</v>
      </c>
      <c r="M90" s="162">
        <v>25</v>
      </c>
      <c r="N90" s="162">
        <v>421.11</v>
      </c>
      <c r="O90" s="162">
        <v>1046.03</v>
      </c>
      <c r="P90" s="162"/>
      <c r="Q90" s="162"/>
      <c r="R90" s="162"/>
      <c r="S90" s="162" t="s">
        <v>77</v>
      </c>
      <c r="T90" s="162">
        <v>12697.11</v>
      </c>
      <c r="W90" s="119"/>
      <c r="X90" s="131"/>
      <c r="Y90" s="126"/>
    </row>
    <row r="91" spans="1:25" ht="13.5" customHeight="1" x14ac:dyDescent="0.35">
      <c r="A91" s="117" t="s">
        <v>167</v>
      </c>
      <c r="B91" s="164"/>
      <c r="C91" s="165"/>
      <c r="D91" s="166">
        <v>386.02</v>
      </c>
      <c r="E91" s="166">
        <v>473.55</v>
      </c>
      <c r="F91" s="166"/>
      <c r="G91" s="165">
        <v>195</v>
      </c>
      <c r="H91" s="165">
        <v>605.03</v>
      </c>
      <c r="I91" s="165">
        <v>36</v>
      </c>
      <c r="J91" s="165">
        <v>5175</v>
      </c>
      <c r="K91" s="165">
        <v>2936.14</v>
      </c>
      <c r="L91" s="166">
        <v>78.53</v>
      </c>
      <c r="M91" s="165">
        <v>20</v>
      </c>
      <c r="N91" s="165"/>
      <c r="O91" s="165">
        <f>744.17+580</f>
        <v>1324.17</v>
      </c>
      <c r="P91" s="165"/>
      <c r="Q91" s="165"/>
      <c r="R91" s="165"/>
      <c r="S91" s="165" t="s">
        <v>77</v>
      </c>
      <c r="T91" s="165">
        <f>SUM(D91:O91)</f>
        <v>11229.44</v>
      </c>
      <c r="W91" s="119"/>
      <c r="X91" s="131"/>
      <c r="Y91" s="126"/>
    </row>
    <row r="92" spans="1:25" s="137" customFormat="1" ht="13.5" customHeight="1" x14ac:dyDescent="0.35">
      <c r="A92" s="117" t="s">
        <v>78</v>
      </c>
      <c r="B92" s="167"/>
      <c r="C92" s="168"/>
      <c r="D92" s="169">
        <v>198.85</v>
      </c>
      <c r="E92" s="169">
        <v>0</v>
      </c>
      <c r="F92" s="169">
        <v>1000</v>
      </c>
      <c r="G92" s="169">
        <v>271.25</v>
      </c>
      <c r="H92" s="169">
        <v>360</v>
      </c>
      <c r="I92" s="169">
        <v>160</v>
      </c>
      <c r="J92" s="169">
        <v>8000</v>
      </c>
      <c r="K92" s="169">
        <v>4000</v>
      </c>
      <c r="L92" s="169">
        <v>260</v>
      </c>
      <c r="M92" s="169">
        <v>250</v>
      </c>
      <c r="N92" s="169">
        <v>400</v>
      </c>
      <c r="O92" s="169">
        <v>1000</v>
      </c>
      <c r="P92" s="170">
        <v>0</v>
      </c>
      <c r="Q92" s="169">
        <v>1200</v>
      </c>
      <c r="R92" s="169">
        <v>3000</v>
      </c>
      <c r="S92" s="171">
        <v>5585.08</v>
      </c>
      <c r="T92" s="172"/>
      <c r="V92" s="137">
        <f>V88-K88</f>
        <v>21692.12</v>
      </c>
      <c r="W92" s="134"/>
    </row>
    <row r="93" spans="1:25" ht="13.5" customHeight="1" x14ac:dyDescent="0.35">
      <c r="B93" s="173"/>
      <c r="C93" s="174"/>
      <c r="F93" s="137"/>
      <c r="G93" s="131"/>
      <c r="H93" s="131"/>
      <c r="I93" s="131"/>
      <c r="J93" s="131"/>
      <c r="M93" s="131"/>
      <c r="N93" s="131"/>
      <c r="O93" s="131"/>
      <c r="P93" s="131"/>
      <c r="Q93" s="131"/>
      <c r="R93" s="131"/>
      <c r="T93" s="131"/>
      <c r="W93" s="119"/>
      <c r="X93" s="131"/>
      <c r="Y93" s="126"/>
    </row>
    <row r="94" spans="1:25" ht="13.5" customHeight="1" x14ac:dyDescent="0.35">
      <c r="B94" s="173"/>
      <c r="F94" s="137"/>
      <c r="G94" s="131"/>
      <c r="H94" s="131"/>
      <c r="I94" s="131"/>
      <c r="J94" s="131"/>
      <c r="M94" s="131"/>
      <c r="N94" s="131"/>
      <c r="O94" s="131"/>
      <c r="P94" s="131"/>
      <c r="Q94" s="131"/>
      <c r="R94" s="131"/>
      <c r="T94" s="131"/>
      <c r="W94" s="119"/>
      <c r="X94" s="131"/>
      <c r="Y94" s="126"/>
    </row>
    <row r="95" spans="1:25" ht="13.5" customHeight="1" x14ac:dyDescent="0.35">
      <c r="B95" s="173"/>
      <c r="F95" s="137"/>
      <c r="G95" s="131"/>
      <c r="H95" s="131"/>
      <c r="I95" s="131"/>
      <c r="J95" s="131"/>
      <c r="M95" s="131"/>
      <c r="N95" s="131"/>
      <c r="O95" s="131"/>
      <c r="P95" s="131"/>
      <c r="Q95" s="131"/>
      <c r="R95" s="131"/>
      <c r="T95" s="131"/>
      <c r="W95" s="119"/>
      <c r="X95" s="131"/>
      <c r="Y95" s="126"/>
    </row>
    <row r="96" spans="1:25" ht="13.5" customHeight="1" x14ac:dyDescent="0.35">
      <c r="B96" s="173"/>
      <c r="F96" s="137"/>
      <c r="G96" s="131"/>
      <c r="H96" s="131"/>
      <c r="I96" s="131"/>
      <c r="J96" s="131"/>
      <c r="M96" s="131"/>
      <c r="N96" s="131"/>
      <c r="O96" s="131"/>
      <c r="P96" s="131"/>
      <c r="Q96" s="131"/>
      <c r="R96" s="131"/>
      <c r="T96" s="131"/>
      <c r="W96" s="119"/>
      <c r="X96" s="131"/>
      <c r="Y96" s="126"/>
    </row>
    <row r="97" spans="1:24" s="126" customFormat="1" ht="13.5" customHeight="1" x14ac:dyDescent="0.35">
      <c r="A97" s="117"/>
      <c r="B97" s="173"/>
      <c r="C97" s="131"/>
      <c r="D97" s="137"/>
      <c r="E97" s="175"/>
      <c r="F97" s="137"/>
      <c r="G97" s="131"/>
      <c r="H97" s="131"/>
      <c r="I97" s="131"/>
      <c r="J97" s="131"/>
      <c r="K97" s="137"/>
      <c r="L97" s="137"/>
      <c r="M97" s="131"/>
      <c r="N97" s="131"/>
      <c r="O97" s="131"/>
      <c r="P97" s="131"/>
      <c r="Q97" s="131"/>
      <c r="R97" s="131"/>
      <c r="S97" s="133"/>
      <c r="T97" s="131"/>
      <c r="U97" s="137"/>
      <c r="V97" s="131"/>
      <c r="W97" s="119"/>
      <c r="X97" s="131"/>
    </row>
    <row r="98" spans="1:24" s="126" customFormat="1" ht="13.5" customHeight="1" x14ac:dyDescent="0.35">
      <c r="A98" s="117"/>
      <c r="B98" s="173"/>
      <c r="C98" s="131"/>
      <c r="D98" s="137"/>
      <c r="E98" s="137"/>
      <c r="F98" s="137"/>
      <c r="G98" s="131"/>
      <c r="H98" s="131"/>
      <c r="I98" s="131"/>
      <c r="J98" s="131"/>
      <c r="K98" s="137"/>
      <c r="L98" s="137"/>
      <c r="M98" s="131"/>
      <c r="N98" s="131"/>
      <c r="O98" s="131"/>
      <c r="P98" s="131"/>
      <c r="Q98" s="131"/>
      <c r="R98" s="131"/>
      <c r="S98" s="133"/>
      <c r="T98" s="131"/>
      <c r="U98" s="137"/>
      <c r="V98" s="131"/>
      <c r="W98" s="119"/>
      <c r="X98" s="131"/>
    </row>
    <row r="99" spans="1:24" s="126" customFormat="1" ht="13.5" customHeight="1" x14ac:dyDescent="0.35">
      <c r="A99" s="117"/>
      <c r="B99" s="173"/>
      <c r="C99" s="131"/>
      <c r="D99" s="137"/>
      <c r="E99" s="137"/>
      <c r="F99" s="137"/>
      <c r="G99" s="131"/>
      <c r="H99" s="131"/>
      <c r="I99" s="131"/>
      <c r="J99" s="131"/>
      <c r="K99" s="137"/>
      <c r="L99" s="137"/>
      <c r="M99" s="131"/>
      <c r="N99" s="131"/>
      <c r="O99" s="131"/>
      <c r="P99" s="131"/>
      <c r="Q99" s="131"/>
      <c r="R99" s="131"/>
      <c r="S99" s="133"/>
      <c r="T99" s="131"/>
      <c r="U99" s="137"/>
      <c r="V99" s="131"/>
      <c r="W99" s="119"/>
      <c r="X99" s="131"/>
    </row>
    <row r="100" spans="1:24" s="126" customFormat="1" ht="13.5" customHeight="1" x14ac:dyDescent="0.35">
      <c r="A100" s="117"/>
      <c r="B100" s="173"/>
      <c r="C100" s="131"/>
      <c r="D100" s="137"/>
      <c r="E100" s="137"/>
      <c r="F100" s="137"/>
      <c r="G100" s="131"/>
      <c r="H100" s="131"/>
      <c r="I100" s="131"/>
      <c r="J100" s="131"/>
      <c r="K100" s="137"/>
      <c r="L100" s="137"/>
      <c r="M100" s="131"/>
      <c r="N100" s="131"/>
      <c r="O100" s="131"/>
      <c r="P100" s="131"/>
      <c r="Q100" s="131"/>
      <c r="R100" s="131"/>
      <c r="S100" s="133"/>
      <c r="T100" s="131"/>
      <c r="U100" s="137"/>
      <c r="V100" s="131"/>
      <c r="W100" s="119"/>
      <c r="X100" s="131"/>
    </row>
    <row r="101" spans="1:24" s="126" customFormat="1" ht="13.5" customHeight="1" x14ac:dyDescent="0.35">
      <c r="A101" s="117"/>
      <c r="B101" s="173"/>
      <c r="C101" s="131"/>
      <c r="D101" s="137"/>
      <c r="E101" s="137"/>
      <c r="F101" s="137"/>
      <c r="G101" s="131"/>
      <c r="H101" s="131"/>
      <c r="I101" s="131"/>
      <c r="J101" s="131"/>
      <c r="K101" s="137"/>
      <c r="L101" s="137"/>
      <c r="M101" s="131"/>
      <c r="N101" s="131"/>
      <c r="O101" s="131"/>
      <c r="P101" s="131"/>
      <c r="Q101" s="131"/>
      <c r="R101" s="131"/>
      <c r="S101" s="133"/>
      <c r="T101" s="131"/>
      <c r="U101" s="137"/>
      <c r="V101" s="131"/>
      <c r="W101" s="119"/>
      <c r="X101" s="131"/>
    </row>
    <row r="102" spans="1:24" s="126" customFormat="1" ht="13.5" customHeight="1" x14ac:dyDescent="0.35">
      <c r="A102" s="117"/>
      <c r="B102" s="173"/>
      <c r="C102" s="131"/>
      <c r="D102" s="137"/>
      <c r="E102" s="137"/>
      <c r="F102" s="137"/>
      <c r="G102" s="131"/>
      <c r="H102" s="131"/>
      <c r="I102" s="131"/>
      <c r="J102" s="131"/>
      <c r="K102" s="137"/>
      <c r="L102" s="137"/>
      <c r="M102" s="131"/>
      <c r="N102" s="131"/>
      <c r="O102" s="131"/>
      <c r="P102" s="131"/>
      <c r="Q102" s="131"/>
      <c r="R102" s="131"/>
      <c r="S102" s="133"/>
      <c r="T102" s="131"/>
      <c r="U102" s="137"/>
      <c r="V102" s="131"/>
      <c r="W102" s="119"/>
      <c r="X102" s="131"/>
    </row>
    <row r="103" spans="1:24" s="126" customFormat="1" ht="13.5" customHeight="1" x14ac:dyDescent="0.35">
      <c r="A103" s="117"/>
      <c r="B103" s="173"/>
      <c r="C103" s="131"/>
      <c r="D103" s="137"/>
      <c r="E103" s="137"/>
      <c r="F103" s="137"/>
      <c r="G103" s="131"/>
      <c r="H103" s="131"/>
      <c r="I103" s="131"/>
      <c r="J103" s="131"/>
      <c r="K103" s="137"/>
      <c r="L103" s="137"/>
      <c r="M103" s="131"/>
      <c r="N103" s="131"/>
      <c r="O103" s="131"/>
      <c r="P103" s="131"/>
      <c r="Q103" s="131"/>
      <c r="R103" s="131"/>
      <c r="S103" s="133"/>
      <c r="T103" s="131"/>
      <c r="U103" s="137"/>
      <c r="V103" s="131"/>
      <c r="W103" s="119"/>
      <c r="X103" s="131"/>
    </row>
    <row r="104" spans="1:24" s="126" customFormat="1" ht="13.5" customHeight="1" x14ac:dyDescent="0.35">
      <c r="A104" s="117"/>
      <c r="B104" s="173"/>
      <c r="C104" s="131"/>
      <c r="D104" s="137"/>
      <c r="E104" s="137"/>
      <c r="F104" s="137"/>
      <c r="G104" s="131"/>
      <c r="H104" s="131"/>
      <c r="I104" s="131"/>
      <c r="J104" s="131"/>
      <c r="K104" s="137"/>
      <c r="L104" s="137"/>
      <c r="M104" s="131"/>
      <c r="N104" s="131"/>
      <c r="O104" s="131"/>
      <c r="P104" s="131"/>
      <c r="Q104" s="131"/>
      <c r="R104" s="131"/>
      <c r="S104" s="133"/>
      <c r="T104" s="131"/>
      <c r="U104" s="137"/>
      <c r="V104" s="131"/>
      <c r="W104" s="119"/>
      <c r="X104" s="131"/>
    </row>
    <row r="105" spans="1:24" s="126" customFormat="1" ht="13.5" customHeight="1" x14ac:dyDescent="0.35">
      <c r="A105" s="117"/>
      <c r="B105" s="173"/>
      <c r="C105" s="131"/>
      <c r="D105" s="137"/>
      <c r="E105" s="137"/>
      <c r="F105" s="137"/>
      <c r="G105" s="131"/>
      <c r="H105" s="131"/>
      <c r="I105" s="131"/>
      <c r="J105" s="131"/>
      <c r="K105" s="137"/>
      <c r="L105" s="137"/>
      <c r="M105" s="131"/>
      <c r="N105" s="131"/>
      <c r="O105" s="131"/>
      <c r="P105" s="131"/>
      <c r="Q105" s="131"/>
      <c r="R105" s="131"/>
      <c r="S105" s="133"/>
      <c r="T105" s="131"/>
      <c r="U105" s="137"/>
      <c r="V105" s="131"/>
      <c r="W105" s="119"/>
      <c r="X105" s="131"/>
    </row>
    <row r="106" spans="1:24" s="126" customFormat="1" ht="13.5" customHeight="1" x14ac:dyDescent="0.35">
      <c r="A106" s="117"/>
      <c r="B106" s="173"/>
      <c r="C106" s="131"/>
      <c r="D106" s="137"/>
      <c r="E106" s="137"/>
      <c r="F106" s="137"/>
      <c r="G106" s="131"/>
      <c r="H106" s="131"/>
      <c r="I106" s="131"/>
      <c r="J106" s="131"/>
      <c r="K106" s="137"/>
      <c r="L106" s="137"/>
      <c r="M106" s="131"/>
      <c r="N106" s="131"/>
      <c r="O106" s="131"/>
      <c r="P106" s="131"/>
      <c r="Q106" s="131"/>
      <c r="R106" s="131"/>
      <c r="S106" s="133"/>
      <c r="T106" s="131"/>
      <c r="U106" s="137"/>
      <c r="V106" s="131"/>
      <c r="W106" s="119"/>
      <c r="X106" s="131"/>
    </row>
    <row r="107" spans="1:24" s="126" customFormat="1" ht="13.5" customHeight="1" x14ac:dyDescent="0.35">
      <c r="A107" s="117"/>
      <c r="B107" s="173"/>
      <c r="C107" s="131"/>
      <c r="D107" s="137"/>
      <c r="E107" s="137"/>
      <c r="F107" s="137"/>
      <c r="G107" s="131"/>
      <c r="H107" s="131"/>
      <c r="I107" s="131"/>
      <c r="J107" s="131"/>
      <c r="K107" s="137"/>
      <c r="L107" s="137"/>
      <c r="M107" s="131"/>
      <c r="N107" s="131"/>
      <c r="O107" s="131"/>
      <c r="P107" s="131"/>
      <c r="Q107" s="131"/>
      <c r="R107" s="131"/>
      <c r="S107" s="133"/>
      <c r="T107" s="131"/>
      <c r="U107" s="137"/>
      <c r="V107" s="131"/>
      <c r="W107" s="119"/>
      <c r="X107" s="131"/>
    </row>
    <row r="108" spans="1:24" s="126" customFormat="1" ht="13.5" customHeight="1" x14ac:dyDescent="0.35">
      <c r="A108" s="117"/>
      <c r="B108" s="173"/>
      <c r="C108" s="131"/>
      <c r="D108" s="137"/>
      <c r="E108" s="137"/>
      <c r="F108" s="137"/>
      <c r="G108" s="131"/>
      <c r="H108" s="131"/>
      <c r="I108" s="131"/>
      <c r="J108" s="131"/>
      <c r="K108" s="137"/>
      <c r="L108" s="137"/>
      <c r="M108" s="131"/>
      <c r="N108" s="131"/>
      <c r="O108" s="131"/>
      <c r="P108" s="131"/>
      <c r="Q108" s="131"/>
      <c r="R108" s="131"/>
      <c r="S108" s="133"/>
      <c r="T108" s="131"/>
      <c r="U108" s="137"/>
      <c r="V108" s="131"/>
      <c r="W108" s="119"/>
      <c r="X108" s="131"/>
    </row>
    <row r="109" spans="1:24" s="126" customFormat="1" ht="13.5" customHeight="1" x14ac:dyDescent="0.35">
      <c r="A109" s="117"/>
      <c r="B109" s="173"/>
      <c r="C109" s="131"/>
      <c r="D109" s="137"/>
      <c r="E109" s="137"/>
      <c r="F109" s="137"/>
      <c r="G109" s="131"/>
      <c r="H109" s="131"/>
      <c r="I109" s="131"/>
      <c r="J109" s="131"/>
      <c r="K109" s="137"/>
      <c r="L109" s="137"/>
      <c r="M109" s="131"/>
      <c r="N109" s="131"/>
      <c r="O109" s="131"/>
      <c r="P109" s="131"/>
      <c r="Q109" s="131"/>
      <c r="R109" s="131"/>
      <c r="S109" s="133"/>
      <c r="T109" s="131"/>
      <c r="U109" s="137"/>
      <c r="V109" s="131"/>
      <c r="W109" s="119"/>
      <c r="X109" s="131"/>
    </row>
    <row r="110" spans="1:24" s="126" customFormat="1" ht="13.5" customHeight="1" x14ac:dyDescent="0.35">
      <c r="A110" s="117"/>
      <c r="B110" s="173"/>
      <c r="C110" s="131"/>
      <c r="D110" s="137"/>
      <c r="E110" s="137"/>
      <c r="F110" s="137"/>
      <c r="G110" s="131"/>
      <c r="H110" s="131"/>
      <c r="I110" s="131"/>
      <c r="J110" s="131"/>
      <c r="K110" s="137"/>
      <c r="L110" s="137"/>
      <c r="M110" s="131"/>
      <c r="N110" s="131"/>
      <c r="O110" s="131"/>
      <c r="P110" s="131"/>
      <c r="Q110" s="131"/>
      <c r="R110" s="131"/>
      <c r="S110" s="133"/>
      <c r="T110" s="131"/>
      <c r="U110" s="137"/>
      <c r="V110" s="131"/>
      <c r="W110" s="119"/>
      <c r="X110" s="131"/>
    </row>
    <row r="111" spans="1:24" s="126" customFormat="1" ht="13.5" customHeight="1" x14ac:dyDescent="0.35">
      <c r="A111" s="117"/>
      <c r="B111" s="173"/>
      <c r="C111" s="131"/>
      <c r="D111" s="137"/>
      <c r="E111" s="137"/>
      <c r="F111" s="137"/>
      <c r="G111" s="131"/>
      <c r="H111" s="131"/>
      <c r="I111" s="131"/>
      <c r="J111" s="131"/>
      <c r="K111" s="137"/>
      <c r="L111" s="137"/>
      <c r="M111" s="131"/>
      <c r="N111" s="131"/>
      <c r="O111" s="131"/>
      <c r="P111" s="131"/>
      <c r="Q111" s="131"/>
      <c r="R111" s="131"/>
      <c r="S111" s="133"/>
      <c r="T111" s="131"/>
      <c r="U111" s="137"/>
      <c r="V111" s="131"/>
      <c r="W111" s="119"/>
      <c r="X111" s="131"/>
    </row>
    <row r="112" spans="1:24" s="126" customFormat="1" ht="13.5" customHeight="1" x14ac:dyDescent="0.35">
      <c r="A112" s="117"/>
      <c r="B112" s="173"/>
      <c r="C112" s="131"/>
      <c r="D112" s="137"/>
      <c r="E112" s="137"/>
      <c r="F112" s="137"/>
      <c r="G112" s="131"/>
      <c r="H112" s="131"/>
      <c r="I112" s="131"/>
      <c r="J112" s="131"/>
      <c r="K112" s="137"/>
      <c r="L112" s="137"/>
      <c r="M112" s="131"/>
      <c r="N112" s="131"/>
      <c r="O112" s="131"/>
      <c r="P112" s="131"/>
      <c r="Q112" s="131"/>
      <c r="R112" s="131"/>
      <c r="S112" s="133"/>
      <c r="T112" s="131"/>
      <c r="U112" s="137"/>
      <c r="V112" s="131"/>
      <c r="W112" s="119"/>
      <c r="X112" s="131"/>
    </row>
    <row r="113" spans="1:24" s="126" customFormat="1" ht="13.5" customHeight="1" x14ac:dyDescent="0.35">
      <c r="A113" s="117"/>
      <c r="B113" s="173"/>
      <c r="C113" s="131"/>
      <c r="D113" s="137"/>
      <c r="E113" s="137"/>
      <c r="F113" s="131"/>
      <c r="G113" s="131"/>
      <c r="H113" s="131"/>
      <c r="I113" s="131"/>
      <c r="J113" s="131"/>
      <c r="K113" s="137"/>
      <c r="L113" s="137"/>
      <c r="M113" s="131"/>
      <c r="N113" s="131"/>
      <c r="O113" s="131"/>
      <c r="P113" s="131"/>
      <c r="Q113" s="131"/>
      <c r="R113" s="131"/>
      <c r="S113" s="133"/>
      <c r="T113" s="131"/>
      <c r="U113" s="137"/>
      <c r="V113" s="131"/>
      <c r="W113" s="176"/>
      <c r="X113" s="131"/>
    </row>
    <row r="114" spans="1:24" s="126" customFormat="1" ht="13.5" hidden="1" customHeight="1" x14ac:dyDescent="0.35">
      <c r="A114" s="117"/>
      <c r="B114" s="173"/>
      <c r="C114" s="131"/>
      <c r="D114" s="137"/>
      <c r="E114" s="137"/>
      <c r="K114" s="137"/>
      <c r="L114" s="137"/>
      <c r="S114" s="133"/>
      <c r="U114" s="137"/>
      <c r="V114" s="131"/>
      <c r="W114" s="176"/>
    </row>
    <row r="115" spans="1:24" s="126" customFormat="1" ht="13.5" hidden="1" customHeight="1" x14ac:dyDescent="0.35">
      <c r="A115" s="117"/>
      <c r="B115" s="173"/>
      <c r="C115" s="131"/>
      <c r="D115" s="137"/>
      <c r="E115" s="137"/>
      <c r="K115" s="137"/>
      <c r="L115" s="137"/>
      <c r="S115" s="133"/>
      <c r="U115" s="137"/>
      <c r="V115" s="131"/>
      <c r="W115" s="176"/>
    </row>
    <row r="116" spans="1:24" s="126" customFormat="1" ht="13.5" hidden="1" customHeight="1" x14ac:dyDescent="0.35">
      <c r="A116" s="117"/>
      <c r="B116" s="173"/>
      <c r="C116" s="131"/>
      <c r="D116" s="137"/>
      <c r="E116" s="137"/>
      <c r="K116" s="137"/>
      <c r="L116" s="137"/>
      <c r="N116" s="126" t="s">
        <v>79</v>
      </c>
      <c r="S116" s="133"/>
      <c r="U116" s="137" t="e">
        <f>SUM(#REF!)</f>
        <v>#REF!</v>
      </c>
      <c r="V116" s="131"/>
      <c r="W116" s="176"/>
    </row>
    <row r="117" spans="1:24" s="126" customFormat="1" ht="13.5" hidden="1" customHeight="1" x14ac:dyDescent="0.35">
      <c r="A117" s="117"/>
      <c r="B117" s="173"/>
      <c r="C117" s="131"/>
      <c r="D117" s="137"/>
      <c r="E117" s="137"/>
      <c r="K117" s="137"/>
      <c r="L117" s="137"/>
      <c r="S117" s="133"/>
      <c r="U117" s="137"/>
      <c r="V117" s="131"/>
      <c r="W117" s="176"/>
    </row>
    <row r="118" spans="1:24" s="126" customFormat="1" ht="13.5" hidden="1" customHeight="1" x14ac:dyDescent="0.35">
      <c r="A118" s="117"/>
      <c r="B118" s="173"/>
      <c r="C118" s="131"/>
      <c r="D118" s="137"/>
      <c r="E118" s="137"/>
      <c r="K118" s="137"/>
      <c r="L118" s="137"/>
      <c r="S118" s="133"/>
      <c r="U118" s="137"/>
      <c r="V118" s="131"/>
      <c r="W118" s="176"/>
    </row>
    <row r="119" spans="1:24" s="126" customFormat="1" ht="13.5" hidden="1" customHeight="1" x14ac:dyDescent="0.35">
      <c r="A119" s="117"/>
      <c r="B119" s="173"/>
      <c r="C119" s="131"/>
      <c r="D119" s="137"/>
      <c r="E119" s="137"/>
      <c r="K119" s="137"/>
      <c r="L119" s="137"/>
      <c r="S119" s="133"/>
      <c r="U119" s="137"/>
      <c r="V119" s="131"/>
      <c r="W119" s="176"/>
    </row>
    <row r="120" spans="1:24" s="126" customFormat="1" ht="13.5" hidden="1" customHeight="1" x14ac:dyDescent="0.35">
      <c r="A120" s="117"/>
      <c r="B120" s="173"/>
      <c r="C120" s="131"/>
      <c r="D120" s="137"/>
      <c r="E120" s="137"/>
      <c r="K120" s="137"/>
      <c r="L120" s="137"/>
      <c r="S120" s="133"/>
      <c r="U120" s="137"/>
      <c r="V120" s="131"/>
      <c r="W120" s="176"/>
    </row>
    <row r="121" spans="1:24" s="126" customFormat="1" ht="13.5" hidden="1" customHeight="1" x14ac:dyDescent="0.35">
      <c r="A121" s="117"/>
      <c r="B121" s="173"/>
      <c r="C121" s="131"/>
      <c r="D121" s="137"/>
      <c r="E121" s="137"/>
      <c r="K121" s="137"/>
      <c r="L121" s="137"/>
      <c r="S121" s="133"/>
      <c r="U121" s="137"/>
      <c r="V121" s="131"/>
      <c r="W121" s="176"/>
    </row>
    <row r="122" spans="1:24" s="126" customFormat="1" ht="13.5" hidden="1" customHeight="1" x14ac:dyDescent="0.35">
      <c r="A122" s="117"/>
      <c r="B122" s="173"/>
      <c r="C122" s="131"/>
      <c r="D122" s="137"/>
      <c r="E122" s="137"/>
      <c r="K122" s="137"/>
      <c r="L122" s="137"/>
      <c r="S122" s="133"/>
      <c r="U122" s="137"/>
      <c r="V122" s="131"/>
      <c r="W122" s="176"/>
    </row>
    <row r="123" spans="1:24" s="126" customFormat="1" ht="13.5" customHeight="1" x14ac:dyDescent="0.35">
      <c r="A123" s="117"/>
      <c r="B123" s="173"/>
      <c r="C123" s="131"/>
      <c r="D123" s="137"/>
      <c r="E123" s="137"/>
      <c r="K123" s="137"/>
      <c r="L123" s="137"/>
      <c r="S123" s="133"/>
      <c r="U123" s="137"/>
      <c r="V123" s="131"/>
      <c r="W123" s="176"/>
    </row>
    <row r="124" spans="1:24" s="126" customFormat="1" ht="13.5" customHeight="1" x14ac:dyDescent="0.35">
      <c r="A124" s="117"/>
      <c r="B124" s="173"/>
      <c r="C124" s="131"/>
      <c r="D124" s="137"/>
      <c r="E124" s="137"/>
      <c r="K124" s="137"/>
      <c r="L124" s="137"/>
      <c r="S124" s="133"/>
      <c r="U124" s="137"/>
      <c r="V124" s="131"/>
      <c r="W124" s="176"/>
    </row>
    <row r="125" spans="1:24" s="126" customFormat="1" ht="13.5" customHeight="1" x14ac:dyDescent="0.35">
      <c r="A125" s="117"/>
      <c r="B125" s="173"/>
      <c r="C125" s="131"/>
      <c r="D125" s="137"/>
      <c r="E125" s="137"/>
      <c r="K125" s="137"/>
      <c r="L125" s="137"/>
      <c r="S125" s="133"/>
      <c r="T125" s="131"/>
      <c r="U125" s="137"/>
      <c r="V125" s="131"/>
      <c r="W125" s="176"/>
    </row>
    <row r="126" spans="1:24" s="126" customFormat="1" ht="6" customHeight="1" x14ac:dyDescent="0.35">
      <c r="A126" s="117"/>
      <c r="B126" s="173"/>
      <c r="C126" s="131"/>
      <c r="D126" s="137"/>
      <c r="E126" s="137"/>
      <c r="K126" s="137"/>
      <c r="L126" s="137"/>
      <c r="S126" s="133"/>
      <c r="U126" s="137"/>
      <c r="V126" s="131"/>
      <c r="W126" s="176"/>
    </row>
    <row r="127" spans="1:24" s="126" customFormat="1" ht="6" customHeight="1" x14ac:dyDescent="0.35">
      <c r="A127" s="117"/>
      <c r="B127" s="173"/>
      <c r="C127" s="131"/>
      <c r="D127" s="137"/>
      <c r="E127" s="137"/>
      <c r="K127" s="137"/>
      <c r="L127" s="137"/>
      <c r="S127" s="133"/>
      <c r="U127" s="137"/>
      <c r="V127" s="131"/>
      <c r="W127" s="176"/>
    </row>
    <row r="128" spans="1:24" s="126" customFormat="1" ht="6" customHeight="1" x14ac:dyDescent="0.35">
      <c r="A128" s="117"/>
      <c r="B128" s="173"/>
      <c r="C128" s="131"/>
      <c r="D128" s="137"/>
      <c r="E128" s="137"/>
      <c r="K128" s="137"/>
      <c r="L128" s="137"/>
      <c r="S128" s="133"/>
      <c r="U128" s="137"/>
      <c r="V128" s="131"/>
      <c r="W128" s="176"/>
    </row>
    <row r="129" spans="1:23" s="126" customFormat="1" ht="6" customHeight="1" x14ac:dyDescent="0.35">
      <c r="A129" s="117"/>
      <c r="B129" s="173"/>
      <c r="C129" s="131"/>
      <c r="D129" s="137"/>
      <c r="E129" s="137"/>
      <c r="K129" s="137"/>
      <c r="L129" s="137"/>
      <c r="S129" s="133"/>
      <c r="U129" s="137"/>
      <c r="V129" s="131"/>
      <c r="W129" s="176"/>
    </row>
    <row r="130" spans="1:23" s="126" customFormat="1" ht="6" customHeight="1" x14ac:dyDescent="0.35">
      <c r="A130" s="117"/>
      <c r="B130" s="173"/>
      <c r="C130" s="131"/>
      <c r="D130" s="137"/>
      <c r="E130" s="137"/>
      <c r="K130" s="137"/>
      <c r="L130" s="137"/>
      <c r="S130" s="133"/>
      <c r="U130" s="137"/>
      <c r="V130" s="131"/>
      <c r="W130" s="176"/>
    </row>
    <row r="131" spans="1:23" s="126" customFormat="1" ht="6" customHeight="1" x14ac:dyDescent="0.35">
      <c r="A131" s="117"/>
      <c r="B131" s="173"/>
      <c r="C131" s="131"/>
      <c r="D131" s="137"/>
      <c r="E131" s="137"/>
      <c r="K131" s="137"/>
      <c r="L131" s="137"/>
      <c r="S131" s="133"/>
      <c r="U131" s="137"/>
      <c r="V131" s="131"/>
      <c r="W131" s="176"/>
    </row>
    <row r="132" spans="1:23" s="126" customFormat="1" ht="6" customHeight="1" x14ac:dyDescent="0.35">
      <c r="A132" s="117"/>
      <c r="B132" s="173"/>
      <c r="C132" s="131"/>
      <c r="D132" s="137"/>
      <c r="E132" s="137"/>
      <c r="K132" s="137"/>
      <c r="L132" s="137"/>
      <c r="S132" s="133"/>
      <c r="U132" s="137"/>
      <c r="V132" s="131"/>
      <c r="W132" s="176"/>
    </row>
    <row r="133" spans="1:23" s="126" customFormat="1" ht="6" customHeight="1" x14ac:dyDescent="0.35">
      <c r="A133" s="117"/>
      <c r="B133" s="173"/>
      <c r="C133" s="131"/>
      <c r="D133" s="137"/>
      <c r="E133" s="137"/>
      <c r="K133" s="137"/>
      <c r="L133" s="137"/>
      <c r="S133" s="133"/>
      <c r="U133" s="137"/>
      <c r="V133" s="131"/>
      <c r="W133" s="176"/>
    </row>
    <row r="134" spans="1:23" s="126" customFormat="1" ht="6" customHeight="1" x14ac:dyDescent="0.35">
      <c r="A134" s="117"/>
      <c r="B134" s="173"/>
      <c r="C134" s="131"/>
      <c r="D134" s="137"/>
      <c r="E134" s="137"/>
      <c r="K134" s="137"/>
      <c r="L134" s="137"/>
      <c r="S134" s="133"/>
      <c r="U134" s="137"/>
      <c r="V134" s="131"/>
      <c r="W134" s="176"/>
    </row>
    <row r="135" spans="1:23" s="126" customFormat="1" ht="6" customHeight="1" x14ac:dyDescent="0.35">
      <c r="A135" s="117"/>
      <c r="B135" s="173"/>
      <c r="C135" s="131"/>
      <c r="D135" s="137"/>
      <c r="E135" s="137"/>
      <c r="K135" s="137"/>
      <c r="L135" s="137"/>
      <c r="S135" s="133"/>
      <c r="U135" s="137"/>
      <c r="V135" s="131"/>
      <c r="W135" s="176"/>
    </row>
    <row r="136" spans="1:23" s="126" customFormat="1" ht="6" customHeight="1" x14ac:dyDescent="0.35">
      <c r="A136" s="117"/>
      <c r="B136" s="173"/>
      <c r="C136" s="131"/>
      <c r="D136" s="137"/>
      <c r="E136" s="137"/>
      <c r="K136" s="137"/>
      <c r="L136" s="137"/>
      <c r="S136" s="133"/>
      <c r="U136" s="137"/>
      <c r="V136" s="131"/>
      <c r="W136" s="176"/>
    </row>
    <row r="137" spans="1:23" s="126" customFormat="1" ht="6" customHeight="1" x14ac:dyDescent="0.35">
      <c r="A137" s="117"/>
      <c r="B137" s="173"/>
      <c r="C137" s="131"/>
      <c r="D137" s="137"/>
      <c r="E137" s="137"/>
      <c r="K137" s="137"/>
      <c r="L137" s="137"/>
      <c r="S137" s="133"/>
      <c r="U137" s="137"/>
      <c r="V137" s="131"/>
      <c r="W137" s="176"/>
    </row>
    <row r="138" spans="1:23" s="126" customFormat="1" ht="6" customHeight="1" x14ac:dyDescent="0.35">
      <c r="A138" s="117"/>
      <c r="B138" s="173"/>
      <c r="C138" s="131"/>
      <c r="D138" s="137"/>
      <c r="E138" s="137"/>
      <c r="K138" s="137"/>
      <c r="L138" s="137"/>
      <c r="S138" s="133"/>
      <c r="U138" s="137"/>
      <c r="V138" s="131"/>
      <c r="W138" s="176"/>
    </row>
    <row r="139" spans="1:23" s="126" customFormat="1" ht="6" customHeight="1" x14ac:dyDescent="0.35">
      <c r="A139" s="117"/>
      <c r="B139" s="173"/>
      <c r="C139" s="131"/>
      <c r="D139" s="137"/>
      <c r="E139" s="137"/>
      <c r="K139" s="137"/>
      <c r="L139" s="137"/>
      <c r="S139" s="133"/>
      <c r="U139" s="137"/>
      <c r="V139" s="131"/>
      <c r="W139" s="176"/>
    </row>
    <row r="140" spans="1:23" s="126" customFormat="1" ht="6" customHeight="1" x14ac:dyDescent="0.35">
      <c r="A140" s="117"/>
      <c r="B140" s="173"/>
      <c r="C140" s="131"/>
      <c r="D140" s="137"/>
      <c r="E140" s="137"/>
      <c r="K140" s="137"/>
      <c r="L140" s="137"/>
      <c r="S140" s="133"/>
      <c r="U140" s="137"/>
      <c r="V140" s="131"/>
      <c r="W140" s="176"/>
    </row>
    <row r="141" spans="1:23" s="126" customFormat="1" ht="6" customHeight="1" x14ac:dyDescent="0.35">
      <c r="A141" s="117"/>
      <c r="B141" s="173"/>
      <c r="C141" s="131"/>
      <c r="D141" s="137"/>
      <c r="E141" s="137"/>
      <c r="K141" s="137"/>
      <c r="L141" s="137"/>
      <c r="S141" s="133"/>
      <c r="U141" s="137"/>
      <c r="V141" s="131"/>
      <c r="W141" s="176"/>
    </row>
    <row r="142" spans="1:23" s="126" customFormat="1" ht="6" customHeight="1" x14ac:dyDescent="0.35">
      <c r="A142" s="117"/>
      <c r="B142" s="173"/>
      <c r="C142" s="131"/>
      <c r="D142" s="137"/>
      <c r="E142" s="137"/>
      <c r="K142" s="137"/>
      <c r="L142" s="137"/>
      <c r="S142" s="133"/>
      <c r="U142" s="137"/>
      <c r="V142" s="131"/>
      <c r="W142" s="176"/>
    </row>
    <row r="143" spans="1:23" s="126" customFormat="1" ht="6" customHeight="1" x14ac:dyDescent="0.35">
      <c r="A143" s="117"/>
      <c r="B143" s="173"/>
      <c r="C143" s="131"/>
      <c r="D143" s="137"/>
      <c r="E143" s="137"/>
      <c r="K143" s="137"/>
      <c r="L143" s="137"/>
      <c r="S143" s="133"/>
      <c r="U143" s="137"/>
      <c r="V143" s="131"/>
      <c r="W143" s="176"/>
    </row>
    <row r="144" spans="1:23" s="126" customFormat="1" ht="6" customHeight="1" x14ac:dyDescent="0.35">
      <c r="A144" s="117"/>
      <c r="B144" s="173"/>
      <c r="C144" s="131"/>
      <c r="D144" s="137"/>
      <c r="E144" s="137"/>
      <c r="K144" s="137"/>
      <c r="L144" s="137"/>
      <c r="S144" s="133"/>
      <c r="U144" s="137"/>
      <c r="V144" s="131"/>
      <c r="W144" s="176"/>
    </row>
    <row r="145" spans="1:23" s="126" customFormat="1" ht="6" customHeight="1" x14ac:dyDescent="0.35">
      <c r="A145" s="117"/>
      <c r="B145" s="173"/>
      <c r="C145" s="131"/>
      <c r="D145" s="137"/>
      <c r="E145" s="137"/>
      <c r="K145" s="137"/>
      <c r="L145" s="137"/>
      <c r="S145" s="133"/>
      <c r="U145" s="137"/>
      <c r="V145" s="131"/>
      <c r="W145" s="176"/>
    </row>
    <row r="146" spans="1:23" s="126" customFormat="1" ht="6" customHeight="1" x14ac:dyDescent="0.35">
      <c r="A146" s="117"/>
      <c r="B146" s="173"/>
      <c r="C146" s="131"/>
      <c r="D146" s="137"/>
      <c r="E146" s="137"/>
      <c r="K146" s="137"/>
      <c r="L146" s="137"/>
      <c r="S146" s="133"/>
      <c r="U146" s="137"/>
      <c r="V146" s="131"/>
      <c r="W146" s="176"/>
    </row>
    <row r="147" spans="1:23" s="126" customFormat="1" ht="6" customHeight="1" x14ac:dyDescent="0.35">
      <c r="A147" s="117"/>
      <c r="B147" s="173"/>
      <c r="C147" s="131"/>
      <c r="D147" s="137"/>
      <c r="E147" s="137"/>
      <c r="K147" s="137"/>
      <c r="L147" s="137"/>
      <c r="S147" s="133"/>
      <c r="U147" s="137"/>
      <c r="V147" s="131"/>
      <c r="W147" s="176"/>
    </row>
    <row r="148" spans="1:23" s="126" customFormat="1" ht="6" customHeight="1" x14ac:dyDescent="0.35">
      <c r="A148" s="117"/>
      <c r="B148" s="173"/>
      <c r="C148" s="131"/>
      <c r="D148" s="137"/>
      <c r="E148" s="137"/>
      <c r="K148" s="137"/>
      <c r="L148" s="137"/>
      <c r="S148" s="133"/>
      <c r="U148" s="137"/>
      <c r="V148" s="131"/>
      <c r="W148" s="176"/>
    </row>
    <row r="149" spans="1:23" s="126" customFormat="1" ht="6" customHeight="1" x14ac:dyDescent="0.35">
      <c r="A149" s="117"/>
      <c r="B149" s="173"/>
      <c r="C149" s="131"/>
      <c r="D149" s="137"/>
      <c r="E149" s="137"/>
      <c r="K149" s="137"/>
      <c r="L149" s="137"/>
      <c r="S149" s="133"/>
      <c r="U149" s="137"/>
      <c r="V149" s="131"/>
      <c r="W149" s="176"/>
    </row>
    <row r="150" spans="1:23" s="126" customFormat="1" ht="6" customHeight="1" x14ac:dyDescent="0.35">
      <c r="A150" s="117"/>
      <c r="B150" s="173"/>
      <c r="C150" s="131"/>
      <c r="D150" s="137"/>
      <c r="E150" s="137"/>
      <c r="K150" s="137"/>
      <c r="L150" s="137"/>
      <c r="S150" s="133"/>
      <c r="U150" s="137"/>
      <c r="V150" s="131"/>
      <c r="W150" s="176"/>
    </row>
    <row r="151" spans="1:23" s="126" customFormat="1" ht="6" customHeight="1" x14ac:dyDescent="0.35">
      <c r="A151" s="117"/>
      <c r="B151" s="173"/>
      <c r="C151" s="131"/>
      <c r="D151" s="137"/>
      <c r="E151" s="137"/>
      <c r="K151" s="137"/>
      <c r="L151" s="137"/>
      <c r="S151" s="133"/>
      <c r="U151" s="137"/>
      <c r="V151" s="131"/>
      <c r="W151" s="176"/>
    </row>
    <row r="152" spans="1:23" s="126" customFormat="1" ht="6" customHeight="1" x14ac:dyDescent="0.35">
      <c r="A152" s="117"/>
      <c r="B152" s="173"/>
      <c r="C152" s="131"/>
      <c r="D152" s="137"/>
      <c r="E152" s="137"/>
      <c r="K152" s="137"/>
      <c r="L152" s="137"/>
      <c r="S152" s="133"/>
      <c r="U152" s="137"/>
      <c r="V152" s="131"/>
      <c r="W152" s="176"/>
    </row>
    <row r="153" spans="1:23" s="126" customFormat="1" ht="6" customHeight="1" x14ac:dyDescent="0.35">
      <c r="A153" s="117"/>
      <c r="B153" s="173"/>
      <c r="C153" s="131"/>
      <c r="D153" s="137"/>
      <c r="E153" s="137"/>
      <c r="K153" s="137"/>
      <c r="L153" s="137"/>
      <c r="S153" s="133"/>
      <c r="U153" s="137"/>
      <c r="V153" s="131"/>
      <c r="W153" s="176"/>
    </row>
    <row r="154" spans="1:23" s="126" customFormat="1" ht="6" customHeight="1" x14ac:dyDescent="0.35">
      <c r="A154" s="117"/>
      <c r="B154" s="173"/>
      <c r="C154" s="131"/>
      <c r="D154" s="137"/>
      <c r="E154" s="137"/>
      <c r="K154" s="137"/>
      <c r="L154" s="137"/>
      <c r="S154" s="133"/>
      <c r="U154" s="137"/>
      <c r="V154" s="131"/>
      <c r="W154" s="176"/>
    </row>
    <row r="155" spans="1:23" s="126" customFormat="1" ht="6" customHeight="1" x14ac:dyDescent="0.35">
      <c r="A155" s="117"/>
      <c r="B155" s="173"/>
      <c r="C155" s="131"/>
      <c r="D155" s="137"/>
      <c r="E155" s="137"/>
      <c r="K155" s="137"/>
      <c r="L155" s="137"/>
      <c r="S155" s="133"/>
      <c r="U155" s="137"/>
      <c r="V155" s="131"/>
      <c r="W155" s="176"/>
    </row>
    <row r="156" spans="1:23" s="126" customFormat="1" ht="6" customHeight="1" x14ac:dyDescent="0.35">
      <c r="A156" s="117"/>
      <c r="B156" s="173"/>
      <c r="C156" s="131"/>
      <c r="D156" s="137"/>
      <c r="E156" s="137"/>
      <c r="K156" s="137"/>
      <c r="L156" s="137"/>
      <c r="S156" s="133"/>
      <c r="U156" s="137"/>
      <c r="V156" s="131"/>
      <c r="W156" s="176"/>
    </row>
    <row r="157" spans="1:23" s="126" customFormat="1" ht="6" customHeight="1" x14ac:dyDescent="0.35">
      <c r="A157" s="117"/>
      <c r="B157" s="173"/>
      <c r="C157" s="131"/>
      <c r="D157" s="137"/>
      <c r="E157" s="137"/>
      <c r="K157" s="137"/>
      <c r="L157" s="137"/>
      <c r="S157" s="133"/>
      <c r="U157" s="137"/>
      <c r="V157" s="131"/>
      <c r="W157" s="176"/>
    </row>
    <row r="158" spans="1:23" s="126" customFormat="1" ht="6" customHeight="1" x14ac:dyDescent="0.35">
      <c r="A158" s="117"/>
      <c r="B158" s="173"/>
      <c r="C158" s="131"/>
      <c r="D158" s="137"/>
      <c r="E158" s="137"/>
      <c r="K158" s="137"/>
      <c r="L158" s="137"/>
      <c r="S158" s="133"/>
      <c r="U158" s="137"/>
      <c r="V158" s="131"/>
      <c r="W158" s="176"/>
    </row>
    <row r="159" spans="1:23" s="126" customFormat="1" ht="6" customHeight="1" x14ac:dyDescent="0.35">
      <c r="A159" s="117"/>
      <c r="B159" s="173"/>
      <c r="C159" s="131"/>
      <c r="D159" s="137"/>
      <c r="E159" s="137"/>
      <c r="K159" s="137"/>
      <c r="L159" s="137"/>
      <c r="S159" s="133"/>
      <c r="U159" s="137"/>
      <c r="V159" s="131"/>
      <c r="W159" s="176"/>
    </row>
    <row r="160" spans="1:23" s="126" customFormat="1" ht="6" customHeight="1" x14ac:dyDescent="0.35">
      <c r="A160" s="117"/>
      <c r="B160" s="173"/>
      <c r="C160" s="131"/>
      <c r="D160" s="137"/>
      <c r="E160" s="137"/>
      <c r="K160" s="137"/>
      <c r="L160" s="137"/>
      <c r="S160" s="133"/>
      <c r="U160" s="137"/>
      <c r="V160" s="131"/>
      <c r="W160" s="176"/>
    </row>
    <row r="161" spans="1:23" s="126" customFormat="1" ht="6" customHeight="1" x14ac:dyDescent="0.35">
      <c r="A161" s="117"/>
      <c r="B161" s="173"/>
      <c r="C161" s="131"/>
      <c r="D161" s="137"/>
      <c r="E161" s="137"/>
      <c r="K161" s="137"/>
      <c r="L161" s="137"/>
      <c r="S161" s="133"/>
      <c r="U161" s="137"/>
      <c r="V161" s="131"/>
      <c r="W161" s="176"/>
    </row>
    <row r="162" spans="1:23" s="126" customFormat="1" ht="6" customHeight="1" x14ac:dyDescent="0.35">
      <c r="A162" s="117"/>
      <c r="B162" s="173"/>
      <c r="C162" s="131"/>
      <c r="D162" s="137"/>
      <c r="E162" s="137"/>
      <c r="K162" s="137"/>
      <c r="L162" s="137"/>
      <c r="S162" s="133"/>
      <c r="U162" s="137"/>
      <c r="V162" s="131"/>
      <c r="W162" s="176"/>
    </row>
    <row r="163" spans="1:23" s="126" customFormat="1" ht="6" customHeight="1" x14ac:dyDescent="0.35">
      <c r="A163" s="117"/>
      <c r="B163" s="173"/>
      <c r="C163" s="131"/>
      <c r="D163" s="137"/>
      <c r="E163" s="137"/>
      <c r="K163" s="137"/>
      <c r="L163" s="137"/>
      <c r="S163" s="133"/>
      <c r="U163" s="137"/>
      <c r="V163" s="131"/>
      <c r="W163" s="176"/>
    </row>
    <row r="164" spans="1:23" s="126" customFormat="1" ht="6" customHeight="1" x14ac:dyDescent="0.35">
      <c r="A164" s="117"/>
      <c r="B164" s="173"/>
      <c r="C164" s="131"/>
      <c r="D164" s="137"/>
      <c r="E164" s="137"/>
      <c r="K164" s="137"/>
      <c r="L164" s="137"/>
      <c r="S164" s="133"/>
      <c r="U164" s="137"/>
      <c r="V164" s="131"/>
      <c r="W164" s="176"/>
    </row>
    <row r="165" spans="1:23" s="126" customFormat="1" ht="6" customHeight="1" x14ac:dyDescent="0.35">
      <c r="A165" s="117"/>
      <c r="B165" s="173"/>
      <c r="C165" s="131"/>
      <c r="D165" s="137"/>
      <c r="E165" s="137"/>
      <c r="K165" s="137"/>
      <c r="L165" s="137"/>
      <c r="S165" s="133"/>
      <c r="U165" s="137"/>
      <c r="V165" s="131"/>
      <c r="W165" s="176"/>
    </row>
    <row r="166" spans="1:23" s="126" customFormat="1" ht="6" customHeight="1" x14ac:dyDescent="0.35">
      <c r="A166" s="117"/>
      <c r="B166" s="173"/>
      <c r="C166" s="131"/>
      <c r="D166" s="137"/>
      <c r="E166" s="137"/>
      <c r="K166" s="137"/>
      <c r="L166" s="137"/>
      <c r="S166" s="133"/>
      <c r="U166" s="137"/>
      <c r="V166" s="131"/>
      <c r="W166" s="176"/>
    </row>
    <row r="167" spans="1:23" s="126" customFormat="1" ht="6" customHeight="1" x14ac:dyDescent="0.35">
      <c r="A167" s="117"/>
      <c r="B167" s="173"/>
      <c r="C167" s="131"/>
      <c r="D167" s="137"/>
      <c r="E167" s="137"/>
      <c r="K167" s="137"/>
      <c r="L167" s="137"/>
      <c r="S167" s="133"/>
      <c r="U167" s="137"/>
      <c r="V167" s="131"/>
      <c r="W167" s="176"/>
    </row>
    <row r="168" spans="1:23" s="126" customFormat="1" ht="6" customHeight="1" x14ac:dyDescent="0.35">
      <c r="A168" s="117"/>
      <c r="B168" s="173"/>
      <c r="C168" s="131"/>
      <c r="D168" s="137"/>
      <c r="E168" s="137"/>
      <c r="K168" s="137"/>
      <c r="L168" s="137"/>
      <c r="S168" s="133"/>
      <c r="U168" s="137"/>
      <c r="V168" s="131"/>
      <c r="W168" s="176"/>
    </row>
    <row r="169" spans="1:23" s="126" customFormat="1" ht="6" customHeight="1" x14ac:dyDescent="0.35">
      <c r="A169" s="117"/>
      <c r="B169" s="173"/>
      <c r="C169" s="131"/>
      <c r="D169" s="137"/>
      <c r="E169" s="137"/>
      <c r="K169" s="137"/>
      <c r="L169" s="137"/>
      <c r="S169" s="133"/>
      <c r="U169" s="137"/>
      <c r="V169" s="131"/>
      <c r="W169" s="176"/>
    </row>
    <row r="170" spans="1:23" s="126" customFormat="1" ht="6" customHeight="1" x14ac:dyDescent="0.35">
      <c r="A170" s="117"/>
      <c r="B170" s="173"/>
      <c r="C170" s="131"/>
      <c r="D170" s="137"/>
      <c r="E170" s="137"/>
      <c r="K170" s="137"/>
      <c r="L170" s="137"/>
      <c r="S170" s="133"/>
      <c r="U170" s="137"/>
      <c r="V170" s="131"/>
      <c r="W170" s="176"/>
    </row>
    <row r="171" spans="1:23" s="126" customFormat="1" ht="6" customHeight="1" x14ac:dyDescent="0.35">
      <c r="A171" s="117"/>
      <c r="B171" s="173"/>
      <c r="C171" s="131"/>
      <c r="D171" s="137"/>
      <c r="E171" s="137"/>
      <c r="K171" s="137"/>
      <c r="L171" s="137"/>
      <c r="S171" s="133"/>
      <c r="U171" s="137"/>
      <c r="V171" s="131"/>
      <c r="W171" s="176"/>
    </row>
    <row r="172" spans="1:23" s="126" customFormat="1" ht="6" customHeight="1" x14ac:dyDescent="0.35">
      <c r="A172" s="117"/>
      <c r="B172" s="173"/>
      <c r="C172" s="131"/>
      <c r="D172" s="137"/>
      <c r="E172" s="137"/>
      <c r="K172" s="137"/>
      <c r="L172" s="137"/>
      <c r="S172" s="133"/>
      <c r="U172" s="137"/>
      <c r="V172" s="131"/>
      <c r="W172" s="176"/>
    </row>
    <row r="173" spans="1:23" s="126" customFormat="1" ht="6" customHeight="1" x14ac:dyDescent="0.35">
      <c r="A173" s="117"/>
      <c r="B173" s="173"/>
      <c r="C173" s="131"/>
      <c r="D173" s="137"/>
      <c r="E173" s="137"/>
      <c r="K173" s="137"/>
      <c r="L173" s="137"/>
      <c r="S173" s="133"/>
      <c r="U173" s="137"/>
      <c r="V173" s="131"/>
      <c r="W173" s="176"/>
    </row>
    <row r="174" spans="1:23" s="126" customFormat="1" ht="6" customHeight="1" x14ac:dyDescent="0.35">
      <c r="A174" s="117"/>
      <c r="B174" s="173"/>
      <c r="C174" s="131"/>
      <c r="D174" s="137"/>
      <c r="E174" s="137"/>
      <c r="K174" s="137"/>
      <c r="L174" s="137"/>
      <c r="S174" s="133"/>
      <c r="U174" s="137"/>
      <c r="V174" s="131"/>
      <c r="W174" s="176"/>
    </row>
    <row r="175" spans="1:23" s="126" customFormat="1" ht="6" customHeight="1" x14ac:dyDescent="0.35">
      <c r="A175" s="117"/>
      <c r="B175" s="173"/>
      <c r="C175" s="131"/>
      <c r="D175" s="137"/>
      <c r="E175" s="137"/>
      <c r="K175" s="137"/>
      <c r="L175" s="137"/>
      <c r="S175" s="133"/>
      <c r="U175" s="137"/>
      <c r="V175" s="131"/>
      <c r="W175" s="176"/>
    </row>
    <row r="176" spans="1:23" s="126" customFormat="1" ht="6" customHeight="1" x14ac:dyDescent="0.35">
      <c r="A176" s="117"/>
      <c r="B176" s="173"/>
      <c r="C176" s="131"/>
      <c r="D176" s="137"/>
      <c r="E176" s="137"/>
      <c r="K176" s="137"/>
      <c r="L176" s="137"/>
      <c r="S176" s="133"/>
      <c r="U176" s="137"/>
      <c r="V176" s="131"/>
      <c r="W176" s="176"/>
    </row>
    <row r="177" spans="1:23" s="126" customFormat="1" ht="6" customHeight="1" x14ac:dyDescent="0.35">
      <c r="A177" s="117"/>
      <c r="B177" s="173"/>
      <c r="C177" s="131"/>
      <c r="D177" s="137"/>
      <c r="E177" s="137"/>
      <c r="K177" s="137"/>
      <c r="L177" s="137"/>
      <c r="S177" s="133"/>
      <c r="U177" s="137"/>
      <c r="V177" s="131"/>
      <c r="W177" s="176"/>
    </row>
    <row r="178" spans="1:23" s="126" customFormat="1" ht="6" customHeight="1" x14ac:dyDescent="0.35">
      <c r="A178" s="117"/>
      <c r="B178" s="173"/>
      <c r="C178" s="131"/>
      <c r="D178" s="137"/>
      <c r="E178" s="137"/>
      <c r="K178" s="137"/>
      <c r="L178" s="137"/>
      <c r="S178" s="133"/>
      <c r="U178" s="137"/>
      <c r="V178" s="131"/>
      <c r="W178" s="176"/>
    </row>
    <row r="179" spans="1:23" s="126" customFormat="1" ht="6" customHeight="1" x14ac:dyDescent="0.35">
      <c r="A179" s="117"/>
      <c r="B179" s="173"/>
      <c r="C179" s="131"/>
      <c r="D179" s="137"/>
      <c r="E179" s="137"/>
      <c r="K179" s="137"/>
      <c r="L179" s="137"/>
      <c r="S179" s="133"/>
      <c r="U179" s="137"/>
      <c r="V179" s="131"/>
      <c r="W179" s="176"/>
    </row>
    <row r="180" spans="1:23" s="126" customFormat="1" ht="6" customHeight="1" x14ac:dyDescent="0.35">
      <c r="A180" s="117"/>
      <c r="B180" s="173"/>
      <c r="C180" s="131"/>
      <c r="D180" s="137"/>
      <c r="E180" s="137"/>
      <c r="K180" s="137"/>
      <c r="L180" s="137"/>
      <c r="S180" s="133"/>
      <c r="U180" s="137"/>
      <c r="V180" s="131"/>
      <c r="W180" s="176"/>
    </row>
    <row r="181" spans="1:23" s="126" customFormat="1" ht="6" customHeight="1" x14ac:dyDescent="0.35">
      <c r="A181" s="117"/>
      <c r="B181" s="173"/>
      <c r="C181" s="131"/>
      <c r="D181" s="137"/>
      <c r="E181" s="137"/>
      <c r="K181" s="137"/>
      <c r="L181" s="137"/>
      <c r="S181" s="133"/>
      <c r="U181" s="137"/>
      <c r="V181" s="131"/>
      <c r="W181" s="176"/>
    </row>
    <row r="182" spans="1:23" s="126" customFormat="1" ht="6" customHeight="1" x14ac:dyDescent="0.35">
      <c r="A182" s="117"/>
      <c r="B182" s="173"/>
      <c r="C182" s="131"/>
      <c r="D182" s="137"/>
      <c r="E182" s="137"/>
      <c r="K182" s="137"/>
      <c r="L182" s="137"/>
      <c r="S182" s="133"/>
      <c r="U182" s="137"/>
      <c r="V182" s="131"/>
      <c r="W182" s="176"/>
    </row>
    <row r="183" spans="1:23" s="126" customFormat="1" ht="6" customHeight="1" x14ac:dyDescent="0.35">
      <c r="A183" s="117"/>
      <c r="B183" s="173"/>
      <c r="C183" s="131"/>
      <c r="D183" s="137"/>
      <c r="E183" s="137"/>
      <c r="K183" s="137"/>
      <c r="L183" s="137"/>
      <c r="S183" s="133"/>
      <c r="U183" s="137"/>
      <c r="V183" s="131"/>
      <c r="W183" s="176"/>
    </row>
    <row r="184" spans="1:23" s="126" customFormat="1" ht="6" customHeight="1" x14ac:dyDescent="0.35">
      <c r="A184" s="117"/>
      <c r="B184" s="173"/>
      <c r="C184" s="131"/>
      <c r="D184" s="137"/>
      <c r="E184" s="137"/>
      <c r="K184" s="137"/>
      <c r="L184" s="137"/>
      <c r="S184" s="133"/>
      <c r="U184" s="137"/>
      <c r="V184" s="131"/>
      <c r="W184" s="176"/>
    </row>
    <row r="185" spans="1:23" s="126" customFormat="1" ht="6" customHeight="1" x14ac:dyDescent="0.35">
      <c r="A185" s="117"/>
      <c r="B185" s="173"/>
      <c r="C185" s="131"/>
      <c r="D185" s="137"/>
      <c r="E185" s="137"/>
      <c r="K185" s="137"/>
      <c r="L185" s="137"/>
      <c r="S185" s="133"/>
      <c r="U185" s="137"/>
      <c r="V185" s="131"/>
      <c r="W185" s="176"/>
    </row>
    <row r="186" spans="1:23" s="126" customFormat="1" ht="6" customHeight="1" x14ac:dyDescent="0.35">
      <c r="A186" s="117"/>
      <c r="B186" s="173"/>
      <c r="C186" s="131"/>
      <c r="D186" s="137"/>
      <c r="E186" s="137"/>
      <c r="K186" s="137"/>
      <c r="L186" s="137"/>
      <c r="S186" s="133"/>
      <c r="U186" s="137"/>
      <c r="V186" s="131"/>
      <c r="W186" s="176"/>
    </row>
    <row r="187" spans="1:23" s="126" customFormat="1" ht="6" customHeight="1" x14ac:dyDescent="0.35">
      <c r="A187" s="117"/>
      <c r="B187" s="173"/>
      <c r="C187" s="131"/>
      <c r="D187" s="137"/>
      <c r="E187" s="137"/>
      <c r="K187" s="137"/>
      <c r="L187" s="137"/>
      <c r="S187" s="133"/>
      <c r="U187" s="137"/>
      <c r="V187" s="131"/>
      <c r="W187" s="176"/>
    </row>
    <row r="188" spans="1:23" s="126" customFormat="1" ht="6" customHeight="1" x14ac:dyDescent="0.35">
      <c r="A188" s="117"/>
      <c r="B188" s="173"/>
      <c r="C188" s="131"/>
      <c r="D188" s="137"/>
      <c r="E188" s="137"/>
      <c r="K188" s="137"/>
      <c r="L188" s="137"/>
      <c r="S188" s="133"/>
      <c r="U188" s="137"/>
      <c r="V188" s="131"/>
      <c r="W188" s="176"/>
    </row>
    <row r="189" spans="1:23" s="126" customFormat="1" ht="6" customHeight="1" x14ac:dyDescent="0.35">
      <c r="A189" s="117"/>
      <c r="B189" s="173"/>
      <c r="C189" s="131"/>
      <c r="D189" s="137"/>
      <c r="E189" s="137"/>
      <c r="K189" s="137"/>
      <c r="L189" s="137"/>
      <c r="S189" s="133"/>
      <c r="U189" s="137"/>
      <c r="V189" s="131"/>
      <c r="W189" s="176"/>
    </row>
    <row r="190" spans="1:23" s="126" customFormat="1" ht="6" customHeight="1" x14ac:dyDescent="0.35">
      <c r="A190" s="117"/>
      <c r="B190" s="173"/>
      <c r="C190" s="131"/>
      <c r="D190" s="137"/>
      <c r="E190" s="137"/>
      <c r="K190" s="137"/>
      <c r="L190" s="137"/>
      <c r="S190" s="133"/>
      <c r="U190" s="137"/>
      <c r="V190" s="131"/>
      <c r="W190" s="176"/>
    </row>
    <row r="191" spans="1:23" s="126" customFormat="1" ht="6" customHeight="1" x14ac:dyDescent="0.35">
      <c r="A191" s="117"/>
      <c r="B191" s="141"/>
      <c r="C191" s="131"/>
      <c r="D191" s="137"/>
      <c r="E191" s="137"/>
      <c r="K191" s="137"/>
      <c r="L191" s="137"/>
      <c r="S191" s="133"/>
      <c r="U191" s="137"/>
      <c r="V191" s="131"/>
      <c r="W191" s="176"/>
    </row>
    <row r="192" spans="1:23" s="126" customFormat="1" ht="6" customHeight="1" x14ac:dyDescent="0.35">
      <c r="A192" s="117"/>
      <c r="B192" s="141"/>
      <c r="C192" s="131"/>
      <c r="D192" s="137"/>
      <c r="E192" s="137"/>
      <c r="K192" s="137"/>
      <c r="L192" s="137"/>
      <c r="S192" s="133"/>
      <c r="U192" s="137"/>
      <c r="V192" s="131"/>
      <c r="W192" s="176"/>
    </row>
    <row r="193" spans="1:23" s="126" customFormat="1" ht="6" customHeight="1" x14ac:dyDescent="0.35">
      <c r="A193" s="117"/>
      <c r="B193" s="141"/>
      <c r="C193" s="131"/>
      <c r="D193" s="137"/>
      <c r="E193" s="137"/>
      <c r="K193" s="137"/>
      <c r="L193" s="137"/>
      <c r="S193" s="133"/>
      <c r="U193" s="137"/>
      <c r="V193" s="131"/>
      <c r="W193" s="176"/>
    </row>
    <row r="194" spans="1:23" s="126" customFormat="1" ht="6" customHeight="1" x14ac:dyDescent="0.35">
      <c r="A194" s="117"/>
      <c r="B194" s="141"/>
      <c r="C194" s="131"/>
      <c r="D194" s="137"/>
      <c r="E194" s="137"/>
      <c r="K194" s="137"/>
      <c r="L194" s="137"/>
      <c r="S194" s="133"/>
      <c r="U194" s="137"/>
      <c r="V194" s="131"/>
      <c r="W194" s="176"/>
    </row>
    <row r="195" spans="1:23" s="126" customFormat="1" ht="6" customHeight="1" x14ac:dyDescent="0.35">
      <c r="A195" s="117"/>
      <c r="B195" s="141"/>
      <c r="C195" s="131"/>
      <c r="D195" s="137"/>
      <c r="E195" s="137"/>
      <c r="K195" s="137"/>
      <c r="L195" s="137"/>
      <c r="S195" s="133"/>
      <c r="U195" s="137"/>
      <c r="V195" s="131"/>
      <c r="W195" s="176"/>
    </row>
    <row r="196" spans="1:23" s="126" customFormat="1" ht="6" customHeight="1" x14ac:dyDescent="0.35">
      <c r="A196" s="117"/>
      <c r="B196" s="141"/>
      <c r="C196" s="131"/>
      <c r="D196" s="137"/>
      <c r="E196" s="137"/>
      <c r="K196" s="137"/>
      <c r="L196" s="137"/>
      <c r="S196" s="133"/>
      <c r="U196" s="137"/>
      <c r="V196" s="131"/>
      <c r="W196" s="176"/>
    </row>
    <row r="197" spans="1:23" s="126" customFormat="1" ht="6" customHeight="1" x14ac:dyDescent="0.35">
      <c r="A197" s="117"/>
      <c r="B197" s="141"/>
      <c r="C197" s="131"/>
      <c r="D197" s="137"/>
      <c r="E197" s="137"/>
      <c r="K197" s="137"/>
      <c r="L197" s="137"/>
      <c r="S197" s="133"/>
      <c r="U197" s="137"/>
      <c r="V197" s="131"/>
      <c r="W197" s="176"/>
    </row>
    <row r="198" spans="1:23" s="126" customFormat="1" ht="6" customHeight="1" x14ac:dyDescent="0.35">
      <c r="A198" s="117"/>
      <c r="B198" s="141"/>
      <c r="C198" s="131"/>
      <c r="D198" s="137"/>
      <c r="E198" s="137"/>
      <c r="K198" s="137"/>
      <c r="L198" s="137"/>
      <c r="S198" s="133"/>
      <c r="U198" s="137"/>
      <c r="V198" s="131"/>
      <c r="W198" s="176"/>
    </row>
    <row r="199" spans="1:23" s="126" customFormat="1" ht="6" customHeight="1" x14ac:dyDescent="0.35">
      <c r="A199" s="117"/>
      <c r="B199" s="141"/>
      <c r="C199" s="131"/>
      <c r="D199" s="137"/>
      <c r="E199" s="137"/>
      <c r="K199" s="137"/>
      <c r="L199" s="137"/>
      <c r="S199" s="133"/>
      <c r="U199" s="137"/>
      <c r="V199" s="131"/>
      <c r="W199" s="176"/>
    </row>
    <row r="200" spans="1:23" s="126" customFormat="1" ht="6" customHeight="1" x14ac:dyDescent="0.35">
      <c r="A200" s="117"/>
      <c r="B200" s="141"/>
      <c r="C200" s="131"/>
      <c r="D200" s="137"/>
      <c r="E200" s="137"/>
      <c r="K200" s="137"/>
      <c r="L200" s="137"/>
      <c r="S200" s="133"/>
      <c r="U200" s="137"/>
      <c r="V200" s="131"/>
      <c r="W200" s="176"/>
    </row>
    <row r="201" spans="1:23" s="126" customFormat="1" ht="6" customHeight="1" x14ac:dyDescent="0.35">
      <c r="A201" s="117"/>
      <c r="B201" s="141"/>
      <c r="C201" s="131"/>
      <c r="D201" s="137"/>
      <c r="E201" s="137"/>
      <c r="K201" s="137"/>
      <c r="L201" s="137"/>
      <c r="S201" s="133"/>
      <c r="U201" s="137"/>
      <c r="V201" s="131"/>
      <c r="W201" s="176"/>
    </row>
    <row r="202" spans="1:23" s="126" customFormat="1" ht="6" customHeight="1" x14ac:dyDescent="0.35">
      <c r="A202" s="117"/>
      <c r="B202" s="141"/>
      <c r="C202" s="131"/>
      <c r="D202" s="137"/>
      <c r="E202" s="137"/>
      <c r="K202" s="137"/>
      <c r="L202" s="137"/>
      <c r="S202" s="133"/>
      <c r="U202" s="137"/>
      <c r="V202" s="131"/>
      <c r="W202" s="176"/>
    </row>
    <row r="203" spans="1:23" s="126" customFormat="1" ht="6" customHeight="1" x14ac:dyDescent="0.35">
      <c r="A203" s="117"/>
      <c r="B203" s="141"/>
      <c r="C203" s="131"/>
      <c r="D203" s="137"/>
      <c r="E203" s="137"/>
      <c r="K203" s="137"/>
      <c r="L203" s="137"/>
      <c r="S203" s="133"/>
      <c r="U203" s="137"/>
      <c r="V203" s="131"/>
      <c r="W203" s="176"/>
    </row>
    <row r="204" spans="1:23" s="126" customFormat="1" ht="6" customHeight="1" x14ac:dyDescent="0.35">
      <c r="A204" s="117"/>
      <c r="B204" s="141"/>
      <c r="C204" s="131"/>
      <c r="D204" s="137"/>
      <c r="E204" s="137"/>
      <c r="K204" s="137"/>
      <c r="L204" s="137"/>
      <c r="S204" s="133"/>
      <c r="U204" s="137"/>
      <c r="V204" s="131"/>
      <c r="W204" s="176"/>
    </row>
    <row r="205" spans="1:23" s="126" customFormat="1" ht="6" customHeight="1" x14ac:dyDescent="0.35">
      <c r="A205" s="117"/>
      <c r="B205" s="141"/>
      <c r="C205" s="131"/>
      <c r="D205" s="137"/>
      <c r="E205" s="137"/>
      <c r="K205" s="137"/>
      <c r="L205" s="137"/>
      <c r="S205" s="133"/>
      <c r="U205" s="137"/>
      <c r="V205" s="131"/>
      <c r="W205" s="176"/>
    </row>
    <row r="206" spans="1:23" s="126" customFormat="1" ht="6" customHeight="1" x14ac:dyDescent="0.35">
      <c r="A206" s="117"/>
      <c r="B206" s="141"/>
      <c r="C206" s="131"/>
      <c r="D206" s="137"/>
      <c r="E206" s="137"/>
      <c r="K206" s="137"/>
      <c r="L206" s="137"/>
      <c r="S206" s="133"/>
      <c r="U206" s="137"/>
      <c r="V206" s="131"/>
      <c r="W206" s="176"/>
    </row>
    <row r="207" spans="1:23" s="126" customFormat="1" ht="6" customHeight="1" x14ac:dyDescent="0.35">
      <c r="A207" s="117"/>
      <c r="B207" s="141"/>
      <c r="C207" s="131"/>
      <c r="D207" s="137"/>
      <c r="E207" s="137"/>
      <c r="K207" s="137"/>
      <c r="L207" s="137"/>
      <c r="S207" s="133"/>
      <c r="U207" s="137"/>
      <c r="V207" s="131"/>
      <c r="W207" s="176"/>
    </row>
    <row r="208" spans="1:23" s="126" customFormat="1" ht="6" customHeight="1" x14ac:dyDescent="0.35">
      <c r="A208" s="117"/>
      <c r="B208" s="141"/>
      <c r="C208" s="131"/>
      <c r="D208" s="137"/>
      <c r="E208" s="137"/>
      <c r="K208" s="137"/>
      <c r="L208" s="137"/>
      <c r="S208" s="133"/>
      <c r="U208" s="137"/>
      <c r="V208" s="131"/>
      <c r="W208" s="176"/>
    </row>
    <row r="209" spans="1:23" s="126" customFormat="1" ht="6" customHeight="1" x14ac:dyDescent="0.35">
      <c r="A209" s="117"/>
      <c r="B209" s="141"/>
      <c r="C209" s="131"/>
      <c r="D209" s="137"/>
      <c r="E209" s="137"/>
      <c r="K209" s="137"/>
      <c r="L209" s="137"/>
      <c r="S209" s="133"/>
      <c r="U209" s="137"/>
      <c r="V209" s="131"/>
      <c r="W209" s="176"/>
    </row>
    <row r="210" spans="1:23" s="126" customFormat="1" ht="6" customHeight="1" x14ac:dyDescent="0.35">
      <c r="A210" s="117"/>
      <c r="B210" s="141"/>
      <c r="C210" s="131"/>
      <c r="D210" s="137"/>
      <c r="E210" s="137"/>
      <c r="K210" s="137"/>
      <c r="L210" s="137"/>
      <c r="S210" s="133"/>
      <c r="U210" s="137"/>
      <c r="V210" s="131"/>
      <c r="W210" s="176"/>
    </row>
    <row r="211" spans="1:23" s="126" customFormat="1" ht="6" customHeight="1" x14ac:dyDescent="0.35">
      <c r="A211" s="117"/>
      <c r="B211" s="141"/>
      <c r="C211" s="131"/>
      <c r="D211" s="137"/>
      <c r="E211" s="137"/>
      <c r="K211" s="137"/>
      <c r="L211" s="137"/>
      <c r="S211" s="133"/>
      <c r="U211" s="137"/>
      <c r="V211" s="131"/>
      <c r="W211" s="176"/>
    </row>
    <row r="212" spans="1:23" s="126" customFormat="1" ht="6" customHeight="1" x14ac:dyDescent="0.35">
      <c r="A212" s="117"/>
      <c r="B212" s="141"/>
      <c r="C212" s="131"/>
      <c r="D212" s="137"/>
      <c r="E212" s="137"/>
      <c r="K212" s="137"/>
      <c r="L212" s="137"/>
      <c r="S212" s="133"/>
      <c r="U212" s="137"/>
      <c r="V212" s="131"/>
      <c r="W212" s="176"/>
    </row>
    <row r="213" spans="1:23" s="126" customFormat="1" ht="6" customHeight="1" x14ac:dyDescent="0.35">
      <c r="A213" s="117"/>
      <c r="B213" s="141"/>
      <c r="C213" s="131"/>
      <c r="D213" s="137"/>
      <c r="E213" s="137"/>
      <c r="K213" s="137"/>
      <c r="L213" s="137"/>
      <c r="S213" s="133"/>
      <c r="U213" s="137"/>
      <c r="V213" s="131"/>
      <c r="W213" s="176"/>
    </row>
    <row r="214" spans="1:23" s="126" customFormat="1" ht="6" customHeight="1" x14ac:dyDescent="0.35">
      <c r="A214" s="117"/>
      <c r="B214" s="141"/>
      <c r="C214" s="131"/>
      <c r="D214" s="137"/>
      <c r="E214" s="137"/>
      <c r="K214" s="137"/>
      <c r="L214" s="137"/>
      <c r="S214" s="133"/>
      <c r="U214" s="137"/>
      <c r="V214" s="131"/>
      <c r="W214" s="176"/>
    </row>
    <row r="215" spans="1:23" s="126" customFormat="1" ht="6" customHeight="1" x14ac:dyDescent="0.35">
      <c r="A215" s="117"/>
      <c r="B215" s="141"/>
      <c r="C215" s="131"/>
      <c r="D215" s="137"/>
      <c r="E215" s="137"/>
      <c r="K215" s="137"/>
      <c r="L215" s="137"/>
      <c r="S215" s="133"/>
      <c r="U215" s="137"/>
      <c r="V215" s="131"/>
      <c r="W215" s="176"/>
    </row>
    <row r="216" spans="1:23" s="126" customFormat="1" ht="6" customHeight="1" x14ac:dyDescent="0.35">
      <c r="A216" s="117"/>
      <c r="B216" s="141"/>
      <c r="C216" s="131"/>
      <c r="D216" s="137"/>
      <c r="E216" s="137"/>
      <c r="K216" s="137"/>
      <c r="L216" s="137"/>
      <c r="S216" s="133"/>
      <c r="U216" s="137"/>
      <c r="V216" s="131"/>
      <c r="W216" s="176"/>
    </row>
    <row r="217" spans="1:23" s="126" customFormat="1" ht="6" customHeight="1" x14ac:dyDescent="0.35">
      <c r="A217" s="117"/>
      <c r="B217" s="141"/>
      <c r="C217" s="131"/>
      <c r="D217" s="137"/>
      <c r="E217" s="137"/>
      <c r="K217" s="137"/>
      <c r="L217" s="137"/>
      <c r="S217" s="133"/>
      <c r="U217" s="137"/>
      <c r="V217" s="131"/>
      <c r="W217" s="176"/>
    </row>
    <row r="218" spans="1:23" s="126" customFormat="1" ht="6" customHeight="1" x14ac:dyDescent="0.35">
      <c r="A218" s="117"/>
      <c r="B218" s="141"/>
      <c r="C218" s="131"/>
      <c r="D218" s="137"/>
      <c r="E218" s="137"/>
      <c r="K218" s="137"/>
      <c r="L218" s="137"/>
      <c r="S218" s="133"/>
      <c r="U218" s="137"/>
      <c r="V218" s="131"/>
      <c r="W218" s="176"/>
    </row>
    <row r="219" spans="1:23" s="126" customFormat="1" ht="6" customHeight="1" x14ac:dyDescent="0.35">
      <c r="A219" s="117"/>
      <c r="B219" s="141"/>
      <c r="C219" s="131"/>
      <c r="D219" s="137"/>
      <c r="E219" s="137"/>
      <c r="K219" s="137"/>
      <c r="L219" s="137"/>
      <c r="S219" s="133"/>
      <c r="U219" s="137"/>
      <c r="V219" s="131"/>
      <c r="W219" s="176"/>
    </row>
    <row r="220" spans="1:23" s="126" customFormat="1" ht="6" customHeight="1" x14ac:dyDescent="0.35">
      <c r="A220" s="117"/>
      <c r="B220" s="141"/>
      <c r="C220" s="131"/>
      <c r="D220" s="137"/>
      <c r="E220" s="137"/>
      <c r="K220" s="137"/>
      <c r="L220" s="137"/>
      <c r="S220" s="133"/>
      <c r="U220" s="137"/>
      <c r="V220" s="131"/>
      <c r="W220" s="176"/>
    </row>
    <row r="221" spans="1:23" s="126" customFormat="1" ht="6" customHeight="1" x14ac:dyDescent="0.35">
      <c r="A221" s="117"/>
      <c r="B221" s="141"/>
      <c r="C221" s="131"/>
      <c r="D221" s="137"/>
      <c r="E221" s="137"/>
      <c r="K221" s="137"/>
      <c r="L221" s="137"/>
      <c r="S221" s="133"/>
      <c r="U221" s="137"/>
      <c r="V221" s="131"/>
      <c r="W221" s="176"/>
    </row>
    <row r="222" spans="1:23" s="126" customFormat="1" ht="6" customHeight="1" x14ac:dyDescent="0.35">
      <c r="A222" s="117"/>
      <c r="B222" s="141"/>
      <c r="C222" s="131"/>
      <c r="D222" s="137"/>
      <c r="E222" s="137"/>
      <c r="K222" s="137"/>
      <c r="L222" s="137"/>
      <c r="S222" s="133"/>
      <c r="U222" s="137"/>
      <c r="V222" s="131"/>
      <c r="W222" s="176"/>
    </row>
    <row r="223" spans="1:23" s="126" customFormat="1" ht="6" customHeight="1" x14ac:dyDescent="0.35">
      <c r="A223" s="117"/>
      <c r="B223" s="141"/>
      <c r="C223" s="131"/>
      <c r="D223" s="137"/>
      <c r="E223" s="137"/>
      <c r="K223" s="137"/>
      <c r="L223" s="137"/>
      <c r="S223" s="133"/>
      <c r="U223" s="137"/>
      <c r="V223" s="131"/>
      <c r="W223" s="176"/>
    </row>
    <row r="224" spans="1:23" s="126" customFormat="1" ht="6" customHeight="1" x14ac:dyDescent="0.35">
      <c r="A224" s="117"/>
      <c r="B224" s="141"/>
      <c r="C224" s="131"/>
      <c r="D224" s="137"/>
      <c r="E224" s="137"/>
      <c r="K224" s="137"/>
      <c r="L224" s="137"/>
      <c r="S224" s="133"/>
      <c r="U224" s="137"/>
      <c r="V224" s="131"/>
      <c r="W224" s="176"/>
    </row>
    <row r="225" spans="1:23" s="126" customFormat="1" ht="6" customHeight="1" x14ac:dyDescent="0.35">
      <c r="A225" s="117"/>
      <c r="B225" s="141"/>
      <c r="C225" s="131"/>
      <c r="D225" s="137"/>
      <c r="E225" s="137"/>
      <c r="K225" s="137"/>
      <c r="L225" s="137"/>
      <c r="S225" s="133"/>
      <c r="U225" s="137"/>
      <c r="V225" s="131"/>
      <c r="W225" s="176"/>
    </row>
    <row r="226" spans="1:23" s="126" customFormat="1" ht="6" customHeight="1" x14ac:dyDescent="0.35">
      <c r="A226" s="117"/>
      <c r="B226" s="141"/>
      <c r="C226" s="131"/>
      <c r="D226" s="137"/>
      <c r="E226" s="137"/>
      <c r="K226" s="137"/>
      <c r="L226" s="137"/>
      <c r="S226" s="133"/>
      <c r="U226" s="137"/>
      <c r="V226" s="131"/>
      <c r="W226" s="176"/>
    </row>
    <row r="227" spans="1:23" s="126" customFormat="1" ht="6" customHeight="1" x14ac:dyDescent="0.35">
      <c r="A227" s="117"/>
      <c r="B227" s="141"/>
      <c r="C227" s="131"/>
      <c r="D227" s="137"/>
      <c r="E227" s="137"/>
      <c r="K227" s="137"/>
      <c r="L227" s="137"/>
      <c r="S227" s="133"/>
      <c r="U227" s="137"/>
      <c r="V227" s="131"/>
      <c r="W227" s="176"/>
    </row>
    <row r="228" spans="1:23" s="126" customFormat="1" ht="6" customHeight="1" x14ac:dyDescent="0.35">
      <c r="A228" s="117"/>
      <c r="B228" s="141"/>
      <c r="C228" s="131"/>
      <c r="D228" s="137"/>
      <c r="E228" s="137"/>
      <c r="K228" s="137"/>
      <c r="L228" s="137"/>
      <c r="S228" s="133"/>
      <c r="U228" s="137"/>
      <c r="V228" s="131"/>
      <c r="W228" s="176"/>
    </row>
    <row r="229" spans="1:23" s="126" customFormat="1" ht="6" customHeight="1" x14ac:dyDescent="0.35">
      <c r="A229" s="117"/>
      <c r="B229" s="141"/>
      <c r="C229" s="131"/>
      <c r="D229" s="137"/>
      <c r="E229" s="137"/>
      <c r="K229" s="137"/>
      <c r="L229" s="137"/>
      <c r="S229" s="133"/>
      <c r="U229" s="137"/>
      <c r="V229" s="131"/>
      <c r="W229" s="176"/>
    </row>
    <row r="230" spans="1:23" s="126" customFormat="1" ht="6" customHeight="1" x14ac:dyDescent="0.35">
      <c r="A230" s="117"/>
      <c r="B230" s="141"/>
      <c r="C230" s="131"/>
      <c r="D230" s="137"/>
      <c r="E230" s="137"/>
      <c r="K230" s="137"/>
      <c r="L230" s="137"/>
      <c r="S230" s="133"/>
      <c r="U230" s="137"/>
      <c r="V230" s="131"/>
      <c r="W230" s="176"/>
    </row>
    <row r="231" spans="1:23" s="126" customFormat="1" ht="6" customHeight="1" x14ac:dyDescent="0.35">
      <c r="A231" s="117"/>
      <c r="B231" s="141"/>
      <c r="C231" s="131"/>
      <c r="D231" s="137"/>
      <c r="E231" s="137"/>
      <c r="K231" s="137"/>
      <c r="L231" s="137"/>
      <c r="S231" s="133"/>
      <c r="U231" s="137"/>
      <c r="V231" s="131"/>
      <c r="W231" s="176"/>
    </row>
    <row r="232" spans="1:23" s="126" customFormat="1" ht="6" customHeight="1" x14ac:dyDescent="0.35">
      <c r="A232" s="117"/>
      <c r="B232" s="141"/>
      <c r="C232" s="131"/>
      <c r="D232" s="137"/>
      <c r="E232" s="137"/>
      <c r="K232" s="137"/>
      <c r="L232" s="137"/>
      <c r="S232" s="133"/>
      <c r="U232" s="137"/>
      <c r="V232" s="131"/>
      <c r="W232" s="176"/>
    </row>
    <row r="233" spans="1:23" s="126" customFormat="1" ht="6" customHeight="1" x14ac:dyDescent="0.35">
      <c r="A233" s="117"/>
      <c r="B233" s="141"/>
      <c r="C233" s="131"/>
      <c r="D233" s="137"/>
      <c r="E233" s="137"/>
      <c r="K233" s="137"/>
      <c r="L233" s="137"/>
      <c r="S233" s="133"/>
      <c r="U233" s="137"/>
      <c r="V233" s="131"/>
      <c r="W233" s="176"/>
    </row>
    <row r="234" spans="1:23" s="126" customFormat="1" ht="6" customHeight="1" x14ac:dyDescent="0.35">
      <c r="A234" s="117"/>
      <c r="B234" s="141"/>
      <c r="C234" s="131"/>
      <c r="D234" s="137"/>
      <c r="E234" s="137"/>
      <c r="K234" s="137"/>
      <c r="L234" s="137"/>
      <c r="S234" s="133"/>
      <c r="U234" s="137"/>
      <c r="V234" s="131"/>
      <c r="W234" s="176"/>
    </row>
    <row r="235" spans="1:23" s="126" customFormat="1" ht="6" customHeight="1" x14ac:dyDescent="0.35">
      <c r="A235" s="117"/>
      <c r="B235" s="141"/>
      <c r="C235" s="131"/>
      <c r="D235" s="137"/>
      <c r="E235" s="137"/>
      <c r="K235" s="137"/>
      <c r="L235" s="137"/>
      <c r="S235" s="133"/>
      <c r="U235" s="137"/>
      <c r="V235" s="131"/>
      <c r="W235" s="176"/>
    </row>
    <row r="236" spans="1:23" s="126" customFormat="1" ht="6" customHeight="1" x14ac:dyDescent="0.35">
      <c r="A236" s="117"/>
      <c r="B236" s="141"/>
      <c r="C236" s="131"/>
      <c r="D236" s="137"/>
      <c r="E236" s="137"/>
      <c r="K236" s="137"/>
      <c r="L236" s="137"/>
      <c r="S236" s="133"/>
      <c r="U236" s="137"/>
      <c r="V236" s="131"/>
      <c r="W236" s="176"/>
    </row>
    <row r="237" spans="1:23" s="126" customFormat="1" ht="6" customHeight="1" x14ac:dyDescent="0.35">
      <c r="A237" s="117"/>
      <c r="B237" s="141"/>
      <c r="C237" s="131"/>
      <c r="D237" s="137"/>
      <c r="E237" s="137"/>
      <c r="K237" s="137"/>
      <c r="L237" s="137"/>
      <c r="S237" s="133"/>
      <c r="U237" s="137"/>
      <c r="V237" s="131"/>
      <c r="W237" s="176"/>
    </row>
    <row r="238" spans="1:23" s="126" customFormat="1" ht="6" customHeight="1" x14ac:dyDescent="0.35">
      <c r="A238" s="117"/>
      <c r="B238" s="141"/>
      <c r="C238" s="131"/>
      <c r="D238" s="137"/>
      <c r="E238" s="137"/>
      <c r="K238" s="137"/>
      <c r="L238" s="137"/>
      <c r="S238" s="133"/>
      <c r="U238" s="137"/>
      <c r="V238" s="131"/>
      <c r="W238" s="176"/>
    </row>
    <row r="239" spans="1:23" s="126" customFormat="1" ht="6" customHeight="1" x14ac:dyDescent="0.35">
      <c r="A239" s="117"/>
      <c r="B239" s="141"/>
      <c r="C239" s="131"/>
      <c r="D239" s="137"/>
      <c r="E239" s="137"/>
      <c r="K239" s="137"/>
      <c r="L239" s="137"/>
      <c r="S239" s="133"/>
      <c r="U239" s="137"/>
      <c r="V239" s="131"/>
      <c r="W239" s="176"/>
    </row>
    <row r="240" spans="1:23" s="126" customFormat="1" ht="6" customHeight="1" x14ac:dyDescent="0.35">
      <c r="A240" s="117"/>
      <c r="B240" s="141"/>
      <c r="C240" s="131"/>
      <c r="D240" s="137"/>
      <c r="E240" s="137"/>
      <c r="K240" s="137"/>
      <c r="L240" s="137"/>
      <c r="S240" s="133"/>
      <c r="U240" s="137"/>
      <c r="V240" s="131"/>
      <c r="W240" s="176"/>
    </row>
    <row r="241" spans="1:23" s="126" customFormat="1" ht="6" customHeight="1" x14ac:dyDescent="0.35">
      <c r="A241" s="117"/>
      <c r="B241" s="141"/>
      <c r="C241" s="131"/>
      <c r="D241" s="137"/>
      <c r="E241" s="137"/>
      <c r="K241" s="137"/>
      <c r="L241" s="137"/>
      <c r="S241" s="133"/>
      <c r="U241" s="137"/>
      <c r="V241" s="131"/>
      <c r="W241" s="176"/>
    </row>
    <row r="242" spans="1:23" s="126" customFormat="1" ht="6" customHeight="1" x14ac:dyDescent="0.35">
      <c r="A242" s="117"/>
      <c r="B242" s="141"/>
      <c r="C242" s="131"/>
      <c r="D242" s="137"/>
      <c r="E242" s="137"/>
      <c r="K242" s="137"/>
      <c r="L242" s="137"/>
      <c r="S242" s="133"/>
      <c r="U242" s="137"/>
      <c r="V242" s="131"/>
      <c r="W242" s="176"/>
    </row>
    <row r="243" spans="1:23" s="126" customFormat="1" ht="6" customHeight="1" x14ac:dyDescent="0.35">
      <c r="A243" s="117"/>
      <c r="B243" s="141"/>
      <c r="C243" s="131"/>
      <c r="D243" s="137"/>
      <c r="E243" s="137"/>
      <c r="K243" s="137"/>
      <c r="L243" s="137"/>
      <c r="S243" s="133"/>
      <c r="U243" s="137"/>
      <c r="V243" s="131"/>
      <c r="W243" s="176"/>
    </row>
    <row r="244" spans="1:23" s="126" customFormat="1" ht="6" customHeight="1" x14ac:dyDescent="0.35">
      <c r="A244" s="117"/>
      <c r="B244" s="141"/>
      <c r="C244" s="131"/>
      <c r="D244" s="137"/>
      <c r="E244" s="137"/>
      <c r="K244" s="137"/>
      <c r="L244" s="137"/>
      <c r="S244" s="133"/>
      <c r="U244" s="137"/>
      <c r="V244" s="131"/>
      <c r="W244" s="176"/>
    </row>
    <row r="245" spans="1:23" s="126" customFormat="1" ht="6" customHeight="1" x14ac:dyDescent="0.35">
      <c r="A245" s="117"/>
      <c r="B245" s="141"/>
      <c r="C245" s="131"/>
      <c r="D245" s="137"/>
      <c r="E245" s="137"/>
      <c r="K245" s="137"/>
      <c r="L245" s="137"/>
      <c r="S245" s="133"/>
      <c r="U245" s="137"/>
      <c r="V245" s="131"/>
      <c r="W245" s="176"/>
    </row>
    <row r="246" spans="1:23" s="126" customFormat="1" ht="6" customHeight="1" x14ac:dyDescent="0.35">
      <c r="A246" s="117"/>
      <c r="B246" s="141"/>
      <c r="C246" s="131"/>
      <c r="D246" s="137"/>
      <c r="E246" s="137"/>
      <c r="K246" s="137"/>
      <c r="L246" s="137"/>
      <c r="S246" s="133"/>
      <c r="U246" s="137"/>
      <c r="V246" s="131"/>
      <c r="W246" s="176"/>
    </row>
    <row r="247" spans="1:23" s="126" customFormat="1" ht="6" customHeight="1" x14ac:dyDescent="0.35">
      <c r="A247" s="117"/>
      <c r="B247" s="141"/>
      <c r="C247" s="131"/>
      <c r="D247" s="137"/>
      <c r="E247" s="137"/>
      <c r="K247" s="137"/>
      <c r="L247" s="137"/>
      <c r="S247" s="133"/>
      <c r="U247" s="137"/>
      <c r="V247" s="131"/>
      <c r="W247" s="176"/>
    </row>
    <row r="248" spans="1:23" s="126" customFormat="1" ht="6" customHeight="1" x14ac:dyDescent="0.35">
      <c r="A248" s="117"/>
      <c r="B248" s="141"/>
      <c r="C248" s="131"/>
      <c r="D248" s="137"/>
      <c r="E248" s="137"/>
      <c r="K248" s="137"/>
      <c r="L248" s="137"/>
      <c r="S248" s="133"/>
      <c r="U248" s="137"/>
      <c r="V248" s="131"/>
      <c r="W248" s="176"/>
    </row>
    <row r="249" spans="1:23" s="126" customFormat="1" ht="6" customHeight="1" x14ac:dyDescent="0.35">
      <c r="A249" s="117"/>
      <c r="B249" s="141"/>
      <c r="C249" s="131"/>
      <c r="D249" s="137"/>
      <c r="E249" s="137"/>
      <c r="K249" s="137"/>
      <c r="L249" s="137"/>
      <c r="S249" s="133"/>
      <c r="U249" s="137"/>
      <c r="V249" s="131"/>
      <c r="W249" s="176"/>
    </row>
    <row r="250" spans="1:23" s="126" customFormat="1" ht="6" customHeight="1" x14ac:dyDescent="0.35">
      <c r="A250" s="117"/>
      <c r="B250" s="141"/>
      <c r="C250" s="131"/>
      <c r="D250" s="137"/>
      <c r="E250" s="137"/>
      <c r="K250" s="137"/>
      <c r="L250" s="137"/>
      <c r="S250" s="133"/>
      <c r="U250" s="137"/>
      <c r="V250" s="131"/>
      <c r="W250" s="176"/>
    </row>
  </sheetData>
  <phoneticPr fontId="0" type="noConversion"/>
  <printOptions headings="1" gridLines="1"/>
  <pageMargins left="0.23622047244094491" right="0.23622047244094491" top="0.74803149606299213" bottom="0.74803149606299213" header="0.31496062992125984" footer="0.31496062992125984"/>
  <pageSetup paperSize="9" scale="53" fitToHeight="0" orientation="landscape" horizontalDpi="300" verticalDpi="300" r:id="rId1"/>
  <headerFooter>
    <oddHeader xml:space="preserve">&amp;C Brassington Parish Council Payments 2015/16
</oddHeader>
    <oddFooter>&amp;CPage 2&amp;R[Date]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  <pageSetUpPr fitToPage="1"/>
  </sheetPr>
  <dimension ref="A1:P39"/>
  <sheetViews>
    <sheetView workbookViewId="0">
      <pane ySplit="2" topLeftCell="A3" activePane="bottomLeft" state="frozen"/>
      <selection pane="bottomLeft" activeCell="B12" sqref="B12:B13"/>
    </sheetView>
  </sheetViews>
  <sheetFormatPr defaultColWidth="9.1796875" defaultRowHeight="13" x14ac:dyDescent="0.3"/>
  <cols>
    <col min="1" max="1" width="10.1796875" style="10" bestFit="1" customWidth="1"/>
    <col min="2" max="2" width="24.453125" style="10" bestFit="1" customWidth="1"/>
    <col min="3" max="3" width="9.1796875" style="10" bestFit="1" customWidth="1"/>
    <col min="4" max="4" width="9.36328125" style="17" customWidth="1"/>
    <col min="5" max="5" width="8.81640625" style="17" customWidth="1"/>
    <col min="6" max="6" width="11.1796875" style="10" bestFit="1" customWidth="1"/>
    <col min="7" max="7" width="9" style="10" bestFit="1" customWidth="1"/>
    <col min="8" max="8" width="9.453125" style="10" bestFit="1" customWidth="1"/>
    <col min="9" max="9" width="8.1796875" style="10" bestFit="1" customWidth="1"/>
    <col min="10" max="10" width="10.90625" style="10" bestFit="1" customWidth="1"/>
    <col min="11" max="11" width="9.1796875" style="10" bestFit="1" customWidth="1"/>
    <col min="12" max="12" width="9.1796875" style="10" customWidth="1"/>
    <col min="13" max="13" width="8.1796875" style="10" bestFit="1" customWidth="1"/>
    <col min="14" max="14" width="12.1796875" style="10" customWidth="1"/>
    <col min="15" max="15" width="5.453125" style="14" customWidth="1"/>
    <col min="16" max="16384" width="9.1796875" style="10"/>
  </cols>
  <sheetData>
    <row r="1" spans="1:16" x14ac:dyDescent="0.3">
      <c r="A1" s="14"/>
    </row>
    <row r="2" spans="1:16" s="111" customFormat="1" ht="46" x14ac:dyDescent="0.25">
      <c r="A2" s="51" t="s">
        <v>41</v>
      </c>
      <c r="B2" s="51" t="s">
        <v>43</v>
      </c>
      <c r="C2" s="51" t="s">
        <v>80</v>
      </c>
      <c r="D2" s="110" t="s">
        <v>81</v>
      </c>
      <c r="E2" s="110" t="s">
        <v>82</v>
      </c>
      <c r="F2" s="52" t="s">
        <v>171</v>
      </c>
      <c r="G2" s="51" t="s">
        <v>83</v>
      </c>
      <c r="H2" s="110" t="s">
        <v>84</v>
      </c>
      <c r="I2" s="110" t="s">
        <v>85</v>
      </c>
      <c r="J2" s="110" t="s">
        <v>86</v>
      </c>
      <c r="K2" s="110" t="s">
        <v>87</v>
      </c>
      <c r="L2" s="110" t="s">
        <v>88</v>
      </c>
      <c r="M2" s="51" t="s">
        <v>89</v>
      </c>
      <c r="N2" s="51" t="s">
        <v>90</v>
      </c>
      <c r="O2" s="52" t="s">
        <v>62</v>
      </c>
    </row>
    <row r="3" spans="1:16" x14ac:dyDescent="0.3">
      <c r="A3" s="21">
        <v>42851</v>
      </c>
      <c r="B3" s="10" t="s">
        <v>91</v>
      </c>
      <c r="C3" s="4">
        <v>13000</v>
      </c>
      <c r="D3" s="4"/>
      <c r="E3" s="4"/>
      <c r="F3" s="3"/>
      <c r="G3" s="4"/>
      <c r="H3" s="4"/>
      <c r="I3" s="4"/>
      <c r="J3" s="38"/>
      <c r="K3" s="4"/>
      <c r="L3" s="4">
        <f>SUM(C3:K3)</f>
        <v>13000</v>
      </c>
      <c r="M3" s="4"/>
      <c r="N3" s="4">
        <f>C3+F3+G3+H3+I3+J3+K3+M3</f>
        <v>13000</v>
      </c>
      <c r="O3" s="45" t="s">
        <v>64</v>
      </c>
    </row>
    <row r="4" spans="1:16" x14ac:dyDescent="0.3">
      <c r="A4" s="41">
        <v>42850</v>
      </c>
      <c r="B4" s="10" t="s">
        <v>82</v>
      </c>
      <c r="E4" s="4">
        <v>3000</v>
      </c>
      <c r="F4" s="4"/>
      <c r="G4" s="4"/>
      <c r="H4" s="4"/>
      <c r="I4" s="4"/>
      <c r="J4" s="4"/>
      <c r="L4" s="4">
        <f>SUM(C4:J4)</f>
        <v>3000</v>
      </c>
      <c r="M4" s="4"/>
      <c r="N4" s="4">
        <f>C4+F4+G4+H4+I4+J4+E4+M4</f>
        <v>3000</v>
      </c>
      <c r="O4" s="45" t="s">
        <v>64</v>
      </c>
    </row>
    <row r="5" spans="1:16" x14ac:dyDescent="0.3">
      <c r="A5" s="15">
        <v>42832</v>
      </c>
      <c r="B5" s="4" t="s">
        <v>92</v>
      </c>
      <c r="C5" s="4"/>
      <c r="D5" s="4"/>
      <c r="E5" s="4"/>
      <c r="F5" s="4"/>
      <c r="G5" s="4"/>
      <c r="H5" s="4"/>
      <c r="I5" s="4">
        <v>1732.66</v>
      </c>
      <c r="J5" s="4"/>
      <c r="K5" s="4"/>
      <c r="L5" s="4">
        <f t="shared" ref="L5:L30" si="0">SUM(C5:K5)</f>
        <v>1732.66</v>
      </c>
      <c r="M5" s="42"/>
      <c r="N5" s="4">
        <f>C5+F5+G5+H5+I5+J5+K5+M5</f>
        <v>1732.66</v>
      </c>
      <c r="O5" s="45" t="s">
        <v>64</v>
      </c>
    </row>
    <row r="6" spans="1:16" x14ac:dyDescent="0.3">
      <c r="A6" s="15">
        <v>42887</v>
      </c>
      <c r="B6" s="4" t="s">
        <v>93</v>
      </c>
      <c r="C6" s="4"/>
      <c r="D6" s="4"/>
      <c r="E6" s="4"/>
      <c r="F6" s="4"/>
      <c r="G6" s="4"/>
      <c r="H6" s="4"/>
      <c r="I6" s="4"/>
      <c r="J6" s="4"/>
      <c r="K6" s="4">
        <v>246.86</v>
      </c>
      <c r="L6" s="4">
        <f t="shared" si="0"/>
        <v>246.86</v>
      </c>
      <c r="M6" s="4"/>
      <c r="N6" s="4">
        <f>C6+F6+G6+H6+I6+J6+K6+M6</f>
        <v>246.86</v>
      </c>
      <c r="O6" s="45" t="s">
        <v>64</v>
      </c>
      <c r="P6" s="40"/>
    </row>
    <row r="7" spans="1:16" x14ac:dyDescent="0.3">
      <c r="A7" s="15">
        <v>42892</v>
      </c>
      <c r="B7" s="4" t="s">
        <v>81</v>
      </c>
      <c r="C7" s="4"/>
      <c r="D7" s="4">
        <v>4223.12</v>
      </c>
      <c r="E7" s="4"/>
      <c r="F7" s="4"/>
      <c r="G7" s="4"/>
      <c r="H7" s="4"/>
      <c r="I7" s="4"/>
      <c r="J7" s="4"/>
      <c r="K7" s="4"/>
      <c r="L7" s="4">
        <f t="shared" si="0"/>
        <v>4223.12</v>
      </c>
      <c r="M7" s="4"/>
      <c r="N7" s="4">
        <f>L7</f>
        <v>4223.12</v>
      </c>
      <c r="O7" s="45" t="s">
        <v>64</v>
      </c>
      <c r="P7" s="40"/>
    </row>
    <row r="8" spans="1:16" x14ac:dyDescent="0.3">
      <c r="A8" s="41">
        <v>42909</v>
      </c>
      <c r="B8" s="10" t="s">
        <v>94</v>
      </c>
      <c r="I8" s="4"/>
      <c r="J8" s="4">
        <v>482</v>
      </c>
      <c r="K8" s="4"/>
      <c r="L8" s="4">
        <f t="shared" si="0"/>
        <v>482</v>
      </c>
      <c r="M8" s="4"/>
      <c r="N8" s="4">
        <f t="shared" ref="N8" si="1">C8+F8+G8+H8+I8+J8+K8+M8</f>
        <v>482</v>
      </c>
      <c r="O8" s="45" t="s">
        <v>64</v>
      </c>
      <c r="P8" s="45"/>
    </row>
    <row r="9" spans="1:16" x14ac:dyDescent="0.3">
      <c r="A9" s="15">
        <v>42936</v>
      </c>
      <c r="B9" s="4" t="s">
        <v>82</v>
      </c>
      <c r="C9" s="4"/>
      <c r="D9" s="4"/>
      <c r="E9" s="4">
        <v>3000</v>
      </c>
      <c r="F9" s="4"/>
      <c r="G9" s="4"/>
      <c r="H9" s="4"/>
      <c r="L9" s="4">
        <f t="shared" si="0"/>
        <v>3000</v>
      </c>
      <c r="N9" s="4">
        <f>L9</f>
        <v>3000</v>
      </c>
      <c r="O9" s="45" t="s">
        <v>64</v>
      </c>
      <c r="P9" s="37"/>
    </row>
    <row r="10" spans="1:16" x14ac:dyDescent="0.3">
      <c r="A10" s="39">
        <v>43045</v>
      </c>
      <c r="B10" s="3" t="s">
        <v>174</v>
      </c>
      <c r="C10" s="4"/>
      <c r="D10" s="4"/>
      <c r="E10" s="4"/>
      <c r="F10" s="4"/>
      <c r="G10" s="4">
        <f>571.65*2</f>
        <v>1143.3</v>
      </c>
      <c r="H10" s="4"/>
      <c r="I10" s="4"/>
      <c r="J10" s="4"/>
      <c r="K10" s="4"/>
      <c r="L10" s="4">
        <f t="shared" si="0"/>
        <v>1143.3</v>
      </c>
      <c r="M10" s="12"/>
      <c r="N10" s="4">
        <f t="shared" ref="N10:N30" si="2">C10+F10+G10+H10+I10+J10+K10+M10</f>
        <v>1143.3</v>
      </c>
      <c r="O10" s="45" t="s">
        <v>64</v>
      </c>
      <c r="P10" s="4"/>
    </row>
    <row r="11" spans="1:16" x14ac:dyDescent="0.3">
      <c r="A11" s="39">
        <v>43045</v>
      </c>
      <c r="B11" s="3" t="s">
        <v>164</v>
      </c>
      <c r="C11" s="4"/>
      <c r="D11" s="4"/>
      <c r="E11" s="4"/>
      <c r="F11" s="4"/>
      <c r="G11" s="4"/>
      <c r="H11" s="4"/>
      <c r="I11" s="4"/>
      <c r="J11" s="4"/>
      <c r="K11" s="4">
        <v>200</v>
      </c>
      <c r="L11" s="4">
        <f t="shared" si="0"/>
        <v>200</v>
      </c>
      <c r="M11" s="4"/>
      <c r="N11" s="4">
        <f t="shared" si="2"/>
        <v>200</v>
      </c>
      <c r="O11" s="45" t="s">
        <v>64</v>
      </c>
      <c r="P11" s="40"/>
    </row>
    <row r="12" spans="1:16" x14ac:dyDescent="0.3">
      <c r="A12" s="15">
        <v>43045</v>
      </c>
      <c r="B12" s="4"/>
      <c r="C12" s="4"/>
      <c r="D12" s="4"/>
      <c r="E12" s="4"/>
      <c r="F12" s="4"/>
      <c r="G12" s="4"/>
      <c r="H12" s="4"/>
      <c r="I12" s="4"/>
      <c r="J12" s="4"/>
      <c r="K12" s="4">
        <v>6.9</v>
      </c>
      <c r="L12" s="4">
        <f t="shared" si="0"/>
        <v>6.9</v>
      </c>
      <c r="M12" s="4"/>
      <c r="N12" s="4">
        <f t="shared" si="2"/>
        <v>6.9</v>
      </c>
      <c r="O12" s="45" t="s">
        <v>64</v>
      </c>
      <c r="P12" s="37"/>
    </row>
    <row r="13" spans="1:16" x14ac:dyDescent="0.3">
      <c r="A13" s="15">
        <v>43045</v>
      </c>
      <c r="B13" s="4"/>
      <c r="C13" s="108"/>
      <c r="D13" s="108"/>
      <c r="E13" s="108"/>
      <c r="F13" s="108"/>
      <c r="G13" s="108"/>
      <c r="H13" s="108"/>
      <c r="I13" s="108"/>
      <c r="J13" s="108"/>
      <c r="K13" s="4">
        <v>30</v>
      </c>
      <c r="L13" s="4">
        <f t="shared" si="0"/>
        <v>30</v>
      </c>
      <c r="M13" s="12"/>
      <c r="N13" s="4">
        <f t="shared" si="2"/>
        <v>30</v>
      </c>
      <c r="O13" s="45" t="s">
        <v>64</v>
      </c>
    </row>
    <row r="14" spans="1:16" x14ac:dyDescent="0.3">
      <c r="A14" s="15">
        <v>43081</v>
      </c>
      <c r="B14" s="4" t="s">
        <v>182</v>
      </c>
      <c r="C14" s="4"/>
      <c r="D14" s="4"/>
      <c r="E14" s="4"/>
      <c r="F14" s="4"/>
      <c r="G14" s="4">
        <v>250.75</v>
      </c>
      <c r="H14" s="4"/>
      <c r="I14" s="4"/>
      <c r="J14" s="4"/>
      <c r="K14" s="4"/>
      <c r="L14" s="4">
        <f t="shared" si="0"/>
        <v>250.75</v>
      </c>
      <c r="M14" s="12"/>
      <c r="N14" s="4">
        <f t="shared" si="2"/>
        <v>250.75</v>
      </c>
      <c r="O14" s="45" t="s">
        <v>64</v>
      </c>
    </row>
    <row r="15" spans="1:16" x14ac:dyDescent="0.3">
      <c r="A15" s="15">
        <v>43082</v>
      </c>
      <c r="B15" s="4" t="s">
        <v>170</v>
      </c>
      <c r="C15" s="4"/>
      <c r="D15" s="4"/>
      <c r="E15" s="4"/>
      <c r="F15" s="4"/>
      <c r="G15" s="4"/>
      <c r="H15" s="4"/>
      <c r="I15" s="4"/>
      <c r="J15" s="4"/>
      <c r="K15" s="4">
        <v>297.23</v>
      </c>
      <c r="L15" s="4">
        <f t="shared" si="0"/>
        <v>297.23</v>
      </c>
      <c r="M15" s="12"/>
      <c r="N15" s="4">
        <f t="shared" si="2"/>
        <v>297.23</v>
      </c>
      <c r="O15" s="45" t="s">
        <v>64</v>
      </c>
    </row>
    <row r="16" spans="1:16" x14ac:dyDescent="0.3">
      <c r="A16" s="15">
        <v>43110</v>
      </c>
      <c r="B16" s="4" t="s">
        <v>174</v>
      </c>
      <c r="C16" s="4"/>
      <c r="D16" s="4"/>
      <c r="E16" s="4"/>
      <c r="F16" s="4"/>
      <c r="G16" s="4">
        <v>250.75</v>
      </c>
      <c r="H16" s="4"/>
      <c r="I16" s="4"/>
      <c r="J16" s="4"/>
      <c r="K16" s="4"/>
      <c r="L16" s="4">
        <f t="shared" si="0"/>
        <v>250.75</v>
      </c>
      <c r="M16" s="12"/>
      <c r="N16" s="4">
        <f t="shared" si="2"/>
        <v>250.75</v>
      </c>
      <c r="O16" s="45" t="s">
        <v>64</v>
      </c>
    </row>
    <row r="17" spans="1:16" x14ac:dyDescent="0.3">
      <c r="A17" s="23">
        <v>43153</v>
      </c>
      <c r="B17" s="3" t="s">
        <v>94</v>
      </c>
      <c r="C17" s="4"/>
      <c r="D17" s="4"/>
      <c r="E17" s="4"/>
      <c r="F17" s="4">
        <v>885</v>
      </c>
      <c r="G17" s="4"/>
      <c r="H17" s="4"/>
      <c r="I17" s="4"/>
      <c r="J17" s="4"/>
      <c r="K17" s="4"/>
      <c r="L17" s="4">
        <f t="shared" si="0"/>
        <v>885</v>
      </c>
      <c r="M17" s="12"/>
      <c r="N17" s="4">
        <f t="shared" si="2"/>
        <v>885</v>
      </c>
      <c r="O17" s="45" t="s">
        <v>64</v>
      </c>
      <c r="P17" s="17"/>
    </row>
    <row r="18" spans="1:16" x14ac:dyDescent="0.3">
      <c r="A18" s="23">
        <v>43160</v>
      </c>
      <c r="B18" s="3"/>
      <c r="C18" s="4"/>
      <c r="D18" s="4"/>
      <c r="E18" s="4"/>
      <c r="F18" s="4"/>
      <c r="G18" s="4">
        <v>65.95</v>
      </c>
      <c r="H18" s="4"/>
      <c r="I18" s="4"/>
      <c r="J18" s="4"/>
      <c r="K18" s="4"/>
      <c r="L18" s="4">
        <f t="shared" si="0"/>
        <v>65.95</v>
      </c>
      <c r="M18" s="12"/>
      <c r="N18" s="4">
        <f t="shared" si="2"/>
        <v>65.95</v>
      </c>
      <c r="O18" s="45" t="s">
        <v>64</v>
      </c>
      <c r="P18" s="17"/>
    </row>
    <row r="19" spans="1:16" x14ac:dyDescent="0.3">
      <c r="A19" s="23"/>
      <c r="B19" s="3"/>
      <c r="C19" s="4"/>
      <c r="D19" s="4"/>
      <c r="E19" s="4"/>
      <c r="F19" s="4"/>
      <c r="G19" s="4"/>
      <c r="H19" s="4"/>
      <c r="I19" s="4"/>
      <c r="J19" s="4"/>
      <c r="K19" s="4"/>
      <c r="L19" s="4">
        <f t="shared" si="0"/>
        <v>0</v>
      </c>
      <c r="M19" s="4"/>
      <c r="N19" s="4">
        <f t="shared" si="2"/>
        <v>0</v>
      </c>
      <c r="O19" s="45"/>
    </row>
    <row r="20" spans="1:16" x14ac:dyDescent="0.3">
      <c r="A20" s="23"/>
      <c r="B20" s="3"/>
      <c r="C20" s="4"/>
      <c r="D20" s="4"/>
      <c r="E20" s="4"/>
      <c r="F20" s="4"/>
      <c r="G20" s="4"/>
      <c r="H20" s="4"/>
      <c r="I20" s="4"/>
      <c r="J20" s="4"/>
      <c r="K20" s="4"/>
      <c r="L20" s="4">
        <f t="shared" si="0"/>
        <v>0</v>
      </c>
      <c r="M20" s="4"/>
      <c r="N20" s="4">
        <f t="shared" si="2"/>
        <v>0</v>
      </c>
      <c r="O20" s="45"/>
    </row>
    <row r="21" spans="1:16" x14ac:dyDescent="0.3">
      <c r="A21" s="41"/>
      <c r="B21" s="50"/>
      <c r="L21" s="4">
        <f t="shared" si="0"/>
        <v>0</v>
      </c>
      <c r="M21" s="4"/>
      <c r="N21" s="4">
        <f t="shared" si="2"/>
        <v>0</v>
      </c>
      <c r="O21" s="45"/>
    </row>
    <row r="22" spans="1:16" x14ac:dyDescent="0.3">
      <c r="A22" s="23"/>
      <c r="B22" s="3"/>
      <c r="C22" s="4"/>
      <c r="D22" s="4"/>
      <c r="E22" s="4"/>
      <c r="F22" s="4"/>
      <c r="G22" s="4"/>
      <c r="H22" s="4"/>
      <c r="I22" s="4"/>
      <c r="J22" s="4"/>
      <c r="K22" s="4"/>
      <c r="L22" s="4">
        <f t="shared" si="0"/>
        <v>0</v>
      </c>
      <c r="M22" s="4"/>
      <c r="N22" s="4">
        <f t="shared" si="2"/>
        <v>0</v>
      </c>
      <c r="O22" s="45"/>
    </row>
    <row r="23" spans="1:16" x14ac:dyDescent="0.3">
      <c r="A23" s="23"/>
      <c r="B23" s="3"/>
      <c r="C23" s="4"/>
      <c r="D23" s="4"/>
      <c r="E23" s="4"/>
      <c r="F23" s="4"/>
      <c r="G23" s="4"/>
      <c r="H23" s="4"/>
      <c r="I23" s="4"/>
      <c r="J23" s="4"/>
      <c r="K23" s="4"/>
      <c r="L23" s="4">
        <f t="shared" si="0"/>
        <v>0</v>
      </c>
      <c r="M23" s="4"/>
      <c r="N23" s="4">
        <f t="shared" si="2"/>
        <v>0</v>
      </c>
      <c r="O23" s="42"/>
    </row>
    <row r="24" spans="1:16" x14ac:dyDescent="0.3">
      <c r="A24" s="41"/>
      <c r="B24" s="3"/>
      <c r="K24" s="46"/>
      <c r="L24" s="4">
        <f t="shared" si="0"/>
        <v>0</v>
      </c>
      <c r="N24" s="4">
        <f t="shared" si="2"/>
        <v>0</v>
      </c>
      <c r="O24" s="42"/>
    </row>
    <row r="25" spans="1:16" x14ac:dyDescent="0.3">
      <c r="A25" s="41"/>
      <c r="B25" s="3"/>
      <c r="H25" s="4"/>
      <c r="K25" s="46"/>
      <c r="L25" s="4">
        <f t="shared" si="0"/>
        <v>0</v>
      </c>
      <c r="N25" s="4">
        <f t="shared" si="2"/>
        <v>0</v>
      </c>
      <c r="O25" s="42"/>
    </row>
    <row r="26" spans="1:16" x14ac:dyDescent="0.3">
      <c r="A26" s="41"/>
      <c r="B26" s="3"/>
      <c r="G26" s="46"/>
      <c r="K26" s="46"/>
      <c r="L26" s="4">
        <f t="shared" si="0"/>
        <v>0</v>
      </c>
      <c r="N26" s="4">
        <f t="shared" si="2"/>
        <v>0</v>
      </c>
      <c r="O26" s="42"/>
    </row>
    <row r="27" spans="1:16" x14ac:dyDescent="0.3">
      <c r="A27" s="41"/>
      <c r="B27" s="3"/>
      <c r="H27" s="4"/>
      <c r="K27" s="46"/>
      <c r="L27" s="4">
        <f t="shared" si="0"/>
        <v>0</v>
      </c>
      <c r="N27" s="4">
        <f t="shared" si="2"/>
        <v>0</v>
      </c>
      <c r="O27" s="42"/>
    </row>
    <row r="28" spans="1:16" x14ac:dyDescent="0.3">
      <c r="A28" s="41"/>
      <c r="B28" s="3"/>
      <c r="F28" s="46"/>
      <c r="H28" s="4"/>
      <c r="K28" s="46"/>
      <c r="L28" s="4">
        <f t="shared" si="0"/>
        <v>0</v>
      </c>
      <c r="N28" s="4">
        <f t="shared" si="2"/>
        <v>0</v>
      </c>
      <c r="O28" s="42"/>
    </row>
    <row r="29" spans="1:16" x14ac:dyDescent="0.3">
      <c r="A29" s="21"/>
      <c r="B29" s="3"/>
      <c r="C29" s="4"/>
      <c r="D29" s="4"/>
      <c r="E29" s="4"/>
      <c r="F29" s="4"/>
      <c r="G29" s="4"/>
      <c r="H29" s="4"/>
      <c r="I29" s="4"/>
      <c r="J29" s="4"/>
      <c r="K29" s="4"/>
      <c r="L29" s="4">
        <f t="shared" si="0"/>
        <v>0</v>
      </c>
      <c r="N29" s="4">
        <f t="shared" si="2"/>
        <v>0</v>
      </c>
      <c r="O29" s="42"/>
    </row>
    <row r="30" spans="1:16" x14ac:dyDescent="0.3">
      <c r="B30" s="3"/>
      <c r="L30" s="4">
        <f t="shared" si="0"/>
        <v>0</v>
      </c>
      <c r="N30" s="4">
        <f t="shared" si="2"/>
        <v>0</v>
      </c>
      <c r="O30" s="42"/>
    </row>
    <row r="31" spans="1:16" x14ac:dyDescent="0.3">
      <c r="A31" s="3"/>
      <c r="B31" s="3"/>
      <c r="C31" s="18">
        <f>SUM(C3:C30)</f>
        <v>13000</v>
      </c>
      <c r="D31" s="18">
        <f t="shared" ref="D31:K31" si="3">SUM(D3:D30)</f>
        <v>4223.12</v>
      </c>
      <c r="E31" s="18">
        <f t="shared" si="3"/>
        <v>6000</v>
      </c>
      <c r="F31" s="18">
        <f t="shared" si="3"/>
        <v>885</v>
      </c>
      <c r="G31" s="18">
        <f t="shared" si="3"/>
        <v>1710.75</v>
      </c>
      <c r="H31" s="18">
        <f t="shared" si="3"/>
        <v>0</v>
      </c>
      <c r="I31" s="18">
        <f t="shared" si="3"/>
        <v>1732.66</v>
      </c>
      <c r="J31" s="18">
        <f t="shared" si="3"/>
        <v>482</v>
      </c>
      <c r="K31" s="18">
        <f t="shared" si="3"/>
        <v>780.99</v>
      </c>
      <c r="L31" s="18">
        <f t="shared" ref="L31:N31" si="4">SUM(L3:L30)</f>
        <v>28814.52</v>
      </c>
      <c r="M31" s="18">
        <f t="shared" si="4"/>
        <v>0</v>
      </c>
      <c r="N31" s="18">
        <f t="shared" si="4"/>
        <v>28814.52</v>
      </c>
      <c r="O31" s="12"/>
    </row>
    <row r="32" spans="1:16" x14ac:dyDescent="0.3">
      <c r="M32" s="17">
        <f>SUM(M13:M29)</f>
        <v>0</v>
      </c>
    </row>
    <row r="33" spans="1:14" x14ac:dyDescent="0.3">
      <c r="D33" s="17">
        <f>SUM(D31:K31)+216</f>
        <v>16030.519999999999</v>
      </c>
      <c r="L33" s="17">
        <f>SUM(C31:K31)</f>
        <v>28814.52</v>
      </c>
      <c r="N33" s="17">
        <f>SUM(L31:M31)</f>
        <v>28814.52</v>
      </c>
    </row>
    <row r="35" spans="1:14" s="44" customFormat="1" x14ac:dyDescent="0.3">
      <c r="A35" s="44" t="s">
        <v>95</v>
      </c>
      <c r="C35" s="49">
        <v>10246</v>
      </c>
      <c r="D35" s="49">
        <v>4100</v>
      </c>
      <c r="E35" s="49"/>
      <c r="F35" s="49">
        <v>885</v>
      </c>
      <c r="G35" s="49">
        <v>1157.3</v>
      </c>
      <c r="H35" s="49">
        <v>2.68</v>
      </c>
      <c r="I35" s="49">
        <v>0</v>
      </c>
      <c r="J35" s="49">
        <v>495</v>
      </c>
      <c r="K35" s="49">
        <v>107.9</v>
      </c>
      <c r="L35" s="49">
        <v>12773.07</v>
      </c>
      <c r="M35" s="49">
        <v>160.32</v>
      </c>
      <c r="N35" s="49">
        <v>12933.39</v>
      </c>
    </row>
    <row r="36" spans="1:14" x14ac:dyDescent="0.3">
      <c r="B36" s="14"/>
      <c r="L36" s="46"/>
    </row>
    <row r="37" spans="1:14" x14ac:dyDescent="0.3">
      <c r="L37" s="46"/>
    </row>
    <row r="38" spans="1:14" x14ac:dyDescent="0.3">
      <c r="C38" s="46"/>
      <c r="I38" s="14"/>
      <c r="J38" s="14"/>
      <c r="K38" s="14"/>
      <c r="L38" s="47"/>
    </row>
    <row r="39" spans="1:14" x14ac:dyDescent="0.3">
      <c r="C39" s="43"/>
      <c r="D39" s="11"/>
      <c r="E39" s="11"/>
      <c r="I39" s="48"/>
    </row>
  </sheetData>
  <phoneticPr fontId="0" type="noConversion"/>
  <printOptions gridLines="1"/>
  <pageMargins left="0.11811023622047245" right="0.11811023622047245" top="0.74803149606299213" bottom="0.74803149606299213" header="0.31496062992125984" footer="0.31496062992125984"/>
  <pageSetup paperSize="9" scale="91" orientation="landscape" r:id="rId1"/>
  <headerFooter>
    <oddHeader>&amp;CBrassington Parish Council Receipts 2015/16</oddHeader>
    <oddFooter xml:space="preserve">&amp;CPage 3&amp;R[Date]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2:E17"/>
  <sheetViews>
    <sheetView workbookViewId="0">
      <selection activeCell="A3" sqref="A3"/>
    </sheetView>
  </sheetViews>
  <sheetFormatPr defaultColWidth="8.81640625" defaultRowHeight="12.5" x14ac:dyDescent="0.25"/>
  <cols>
    <col min="2" max="2" width="25" customWidth="1"/>
    <col min="3" max="3" width="35" customWidth="1"/>
    <col min="4" max="4" width="31.453125" customWidth="1"/>
    <col min="5" max="5" width="9.1796875" style="8" customWidth="1"/>
  </cols>
  <sheetData>
    <row r="2" spans="1:5" ht="13" x14ac:dyDescent="0.3">
      <c r="A2" s="2" t="e">
        <f>+#REF!</f>
        <v>#REF!</v>
      </c>
    </row>
    <row r="4" spans="1:5" x14ac:dyDescent="0.25">
      <c r="A4" s="20" t="s">
        <v>96</v>
      </c>
    </row>
    <row r="5" spans="1:5" x14ac:dyDescent="0.25">
      <c r="B5" s="7"/>
      <c r="C5" s="4"/>
    </row>
    <row r="6" spans="1:5" x14ac:dyDescent="0.25">
      <c r="A6" s="7"/>
      <c r="B6" s="7">
        <v>101390</v>
      </c>
      <c r="C6" s="4" t="s">
        <v>97</v>
      </c>
      <c r="D6" t="s">
        <v>98</v>
      </c>
      <c r="E6" s="8">
        <v>100</v>
      </c>
    </row>
    <row r="7" spans="1:5" hidden="1" x14ac:dyDescent="0.25">
      <c r="B7" s="7">
        <v>101392</v>
      </c>
      <c r="C7" s="4" t="s">
        <v>99</v>
      </c>
      <c r="E7" s="8">
        <v>33.129999999999995</v>
      </c>
    </row>
    <row r="8" spans="1:5" x14ac:dyDescent="0.25">
      <c r="B8" s="7">
        <v>101393</v>
      </c>
      <c r="C8" s="4" t="s">
        <v>100</v>
      </c>
      <c r="D8" t="s">
        <v>101</v>
      </c>
      <c r="E8" s="8">
        <v>108.67999999999999</v>
      </c>
    </row>
    <row r="9" spans="1:5" x14ac:dyDescent="0.25">
      <c r="B9" s="7">
        <v>101394</v>
      </c>
      <c r="C9" s="4" t="s">
        <v>102</v>
      </c>
      <c r="D9" t="s">
        <v>103</v>
      </c>
      <c r="E9" s="8">
        <v>440.68</v>
      </c>
    </row>
    <row r="10" spans="1:5" x14ac:dyDescent="0.25">
      <c r="B10" s="7">
        <v>101395</v>
      </c>
      <c r="C10" s="4" t="s">
        <v>104</v>
      </c>
      <c r="D10" t="s">
        <v>103</v>
      </c>
      <c r="E10" s="8">
        <v>867.29</v>
      </c>
    </row>
    <row r="11" spans="1:5" x14ac:dyDescent="0.25">
      <c r="B11" s="13">
        <v>101396</v>
      </c>
      <c r="C11" s="4" t="s">
        <v>105</v>
      </c>
      <c r="D11" t="s">
        <v>103</v>
      </c>
      <c r="E11" s="8">
        <v>70.11999999999999</v>
      </c>
    </row>
    <row r="12" spans="1:5" x14ac:dyDescent="0.25">
      <c r="B12" s="13"/>
      <c r="C12" s="4"/>
    </row>
    <row r="13" spans="1:5" x14ac:dyDescent="0.25">
      <c r="B13" s="7"/>
      <c r="C13" s="4"/>
      <c r="E13" s="24"/>
    </row>
    <row r="14" spans="1:5" x14ac:dyDescent="0.25">
      <c r="B14" s="7"/>
      <c r="C14" s="4"/>
      <c r="E14" s="19">
        <f>SUM(E5:E13)</f>
        <v>1619.8999999999999</v>
      </c>
    </row>
    <row r="15" spans="1:5" x14ac:dyDescent="0.25">
      <c r="A15" s="20" t="s">
        <v>106</v>
      </c>
    </row>
    <row r="16" spans="1:5" x14ac:dyDescent="0.25">
      <c r="A16" s="1"/>
    </row>
    <row r="17" spans="5:5" x14ac:dyDescent="0.25">
      <c r="E17" s="19">
        <f>+E16+E14</f>
        <v>1619.8999999999999</v>
      </c>
    </row>
  </sheetData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&amp;CPage 5&amp;RHeath and Holmewood Parish Council 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D20"/>
  <sheetViews>
    <sheetView topLeftCell="A2" workbookViewId="0">
      <selection activeCell="B21" sqref="B21"/>
    </sheetView>
  </sheetViews>
  <sheetFormatPr defaultColWidth="8.81640625" defaultRowHeight="12.5" x14ac:dyDescent="0.25"/>
  <cols>
    <col min="1" max="1" width="22.453125" customWidth="1"/>
    <col min="2" max="4" width="13" customWidth="1"/>
  </cols>
  <sheetData>
    <row r="1" spans="1:4" ht="13" x14ac:dyDescent="0.3">
      <c r="A1" s="2" t="s">
        <v>108</v>
      </c>
    </row>
    <row r="2" spans="1:4" ht="13" x14ac:dyDescent="0.3">
      <c r="A2" s="2"/>
    </row>
    <row r="3" spans="1:4" ht="13" x14ac:dyDescent="0.3">
      <c r="A3" s="2" t="s">
        <v>109</v>
      </c>
    </row>
    <row r="5" spans="1:4" x14ac:dyDescent="0.25">
      <c r="A5" s="20" t="s">
        <v>110</v>
      </c>
    </row>
    <row r="6" spans="1:4" x14ac:dyDescent="0.25">
      <c r="B6" s="16" t="s">
        <v>111</v>
      </c>
      <c r="C6" s="16" t="s">
        <v>112</v>
      </c>
      <c r="D6" s="16" t="s">
        <v>113</v>
      </c>
    </row>
    <row r="7" spans="1:4" ht="25" x14ac:dyDescent="0.25">
      <c r="B7" s="25" t="s">
        <v>114</v>
      </c>
      <c r="C7" s="25" t="s">
        <v>115</v>
      </c>
      <c r="D7" s="25" t="s">
        <v>116</v>
      </c>
    </row>
    <row r="8" spans="1:4" x14ac:dyDescent="0.25">
      <c r="B8" s="25"/>
      <c r="C8" s="25"/>
      <c r="D8" s="25"/>
    </row>
    <row r="9" spans="1:4" x14ac:dyDescent="0.25">
      <c r="A9" s="1" t="s">
        <v>117</v>
      </c>
      <c r="B9" s="26">
        <v>10</v>
      </c>
      <c r="C9" s="26">
        <v>15</v>
      </c>
      <c r="D9" s="26">
        <v>30</v>
      </c>
    </row>
    <row r="10" spans="1:4" x14ac:dyDescent="0.25">
      <c r="A10" s="1" t="s">
        <v>118</v>
      </c>
      <c r="B10" s="26">
        <v>2</v>
      </c>
      <c r="C10" s="26">
        <v>2.5</v>
      </c>
      <c r="D10" s="26">
        <v>5</v>
      </c>
    </row>
    <row r="12" spans="1:4" x14ac:dyDescent="0.25">
      <c r="A12" s="20" t="s">
        <v>119</v>
      </c>
    </row>
    <row r="13" spans="1:4" ht="25" x14ac:dyDescent="0.25">
      <c r="B13" s="25" t="s">
        <v>120</v>
      </c>
      <c r="C13" s="25" t="s">
        <v>121</v>
      </c>
      <c r="D13" s="25" t="s">
        <v>122</v>
      </c>
    </row>
    <row r="15" spans="1:4" x14ac:dyDescent="0.25">
      <c r="A15" s="1" t="s">
        <v>123</v>
      </c>
      <c r="B15" s="26">
        <v>15</v>
      </c>
      <c r="C15" s="26">
        <v>15</v>
      </c>
      <c r="D15" s="26">
        <v>10</v>
      </c>
    </row>
    <row r="16" spans="1:4" x14ac:dyDescent="0.25">
      <c r="A16" s="1" t="s">
        <v>124</v>
      </c>
      <c r="B16" s="26">
        <v>15</v>
      </c>
      <c r="C16" s="26">
        <v>17</v>
      </c>
      <c r="D16" s="26">
        <v>15</v>
      </c>
    </row>
    <row r="18" spans="1:2" x14ac:dyDescent="0.25">
      <c r="A18" s="20" t="s">
        <v>125</v>
      </c>
    </row>
    <row r="20" spans="1:2" x14ac:dyDescent="0.25">
      <c r="A20" s="1" t="s">
        <v>126</v>
      </c>
      <c r="B20" s="27">
        <v>525</v>
      </c>
    </row>
  </sheetData>
  <phoneticPr fontId="0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&amp;CPage 8&amp;R&amp;D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N25"/>
  <sheetViews>
    <sheetView workbookViewId="0">
      <selection activeCell="A18" sqref="A18"/>
    </sheetView>
  </sheetViews>
  <sheetFormatPr defaultColWidth="8.81640625" defaultRowHeight="12.5" x14ac:dyDescent="0.25"/>
  <cols>
    <col min="1" max="1" width="23.1796875" customWidth="1"/>
    <col min="2" max="2" width="15.453125" customWidth="1"/>
    <col min="3" max="3" width="16.1796875" customWidth="1"/>
    <col min="4" max="4" width="9.1796875" style="22" customWidth="1"/>
    <col min="7" max="7" width="11.453125" customWidth="1"/>
    <col min="8" max="8" width="10.1796875" bestFit="1" customWidth="1"/>
    <col min="11" max="11" width="12.453125" customWidth="1"/>
  </cols>
  <sheetData>
    <row r="1" spans="1:14" ht="13" x14ac:dyDescent="0.3">
      <c r="A1" s="2" t="s">
        <v>127</v>
      </c>
    </row>
    <row r="2" spans="1:14" x14ac:dyDescent="0.25">
      <c r="A2" s="1" t="s">
        <v>109</v>
      </c>
    </row>
    <row r="4" spans="1:14" x14ac:dyDescent="0.25">
      <c r="A4" t="s">
        <v>125</v>
      </c>
    </row>
    <row r="5" spans="1:14" ht="26" x14ac:dyDescent="0.3">
      <c r="A5" s="2" t="s">
        <v>128</v>
      </c>
      <c r="B5" s="2" t="s">
        <v>129</v>
      </c>
      <c r="C5" s="2" t="s">
        <v>130</v>
      </c>
      <c r="D5" s="29" t="s">
        <v>131</v>
      </c>
      <c r="E5" s="29" t="s">
        <v>132</v>
      </c>
      <c r="F5" s="29"/>
      <c r="G5" s="30" t="s">
        <v>133</v>
      </c>
      <c r="H5" s="30" t="s">
        <v>134</v>
      </c>
      <c r="I5" s="30" t="s">
        <v>135</v>
      </c>
      <c r="J5" s="30" t="s">
        <v>136</v>
      </c>
      <c r="K5" s="28"/>
    </row>
    <row r="6" spans="1:14" x14ac:dyDescent="0.25">
      <c r="A6" s="1" t="s">
        <v>137</v>
      </c>
      <c r="B6" s="1" t="s">
        <v>138</v>
      </c>
      <c r="C6" t="s">
        <v>139</v>
      </c>
      <c r="D6" s="31" t="s">
        <v>140</v>
      </c>
      <c r="E6" s="8">
        <v>525</v>
      </c>
      <c r="F6" s="8"/>
      <c r="G6" t="s">
        <v>141</v>
      </c>
      <c r="H6" s="35" t="s">
        <v>142</v>
      </c>
      <c r="I6">
        <v>525</v>
      </c>
    </row>
    <row r="7" spans="1:14" x14ac:dyDescent="0.25">
      <c r="A7" s="1" t="s">
        <v>143</v>
      </c>
      <c r="B7" s="1" t="s">
        <v>138</v>
      </c>
      <c r="C7" s="1" t="s">
        <v>139</v>
      </c>
      <c r="D7" s="31" t="s">
        <v>140</v>
      </c>
      <c r="E7" s="8">
        <v>525</v>
      </c>
      <c r="F7" s="8"/>
      <c r="G7" t="s">
        <v>144</v>
      </c>
      <c r="H7" s="36">
        <v>41153</v>
      </c>
      <c r="I7">
        <v>525</v>
      </c>
    </row>
    <row r="8" spans="1:14" x14ac:dyDescent="0.25">
      <c r="A8" s="1" t="s">
        <v>145</v>
      </c>
      <c r="B8" s="1" t="s">
        <v>146</v>
      </c>
      <c r="C8" s="1" t="s">
        <v>139</v>
      </c>
      <c r="D8" s="31" t="s">
        <v>140</v>
      </c>
      <c r="E8" s="8">
        <v>525</v>
      </c>
      <c r="F8" s="8"/>
      <c r="G8" t="s">
        <v>147</v>
      </c>
      <c r="H8" s="36">
        <v>41153</v>
      </c>
      <c r="I8">
        <v>525</v>
      </c>
    </row>
    <row r="9" spans="1:14" x14ac:dyDescent="0.25">
      <c r="E9" s="8"/>
      <c r="F9" s="8"/>
    </row>
    <row r="10" spans="1:14" x14ac:dyDescent="0.25">
      <c r="E10" s="8"/>
      <c r="F10" s="8"/>
    </row>
    <row r="11" spans="1:14" x14ac:dyDescent="0.25">
      <c r="A11" s="1" t="s">
        <v>119</v>
      </c>
      <c r="E11" s="8"/>
      <c r="F11" s="8"/>
    </row>
    <row r="12" spans="1:14" ht="39" x14ac:dyDescent="0.3">
      <c r="A12" s="2" t="s">
        <v>128</v>
      </c>
      <c r="B12" s="2" t="s">
        <v>129</v>
      </c>
      <c r="C12" s="2" t="s">
        <v>130</v>
      </c>
      <c r="D12" s="29" t="s">
        <v>131</v>
      </c>
      <c r="E12" s="29" t="s">
        <v>132</v>
      </c>
      <c r="F12" s="29" t="s">
        <v>148</v>
      </c>
      <c r="G12" s="30" t="s">
        <v>133</v>
      </c>
      <c r="H12" s="30" t="s">
        <v>134</v>
      </c>
      <c r="I12" s="30" t="s">
        <v>135</v>
      </c>
      <c r="J12" s="30" t="s">
        <v>136</v>
      </c>
      <c r="K12" s="30" t="s">
        <v>149</v>
      </c>
      <c r="L12" s="30" t="s">
        <v>150</v>
      </c>
      <c r="N12" s="30" t="s">
        <v>107</v>
      </c>
    </row>
    <row r="13" spans="1:14" x14ac:dyDescent="0.25">
      <c r="A13" s="1" t="s">
        <v>151</v>
      </c>
      <c r="B13" s="1" t="s">
        <v>152</v>
      </c>
      <c r="C13" s="1" t="s">
        <v>153</v>
      </c>
      <c r="D13" s="33">
        <v>15</v>
      </c>
      <c r="E13" s="8"/>
      <c r="F13" s="8">
        <v>10</v>
      </c>
      <c r="L13" s="32" t="s">
        <v>154</v>
      </c>
      <c r="M13" s="1" t="s">
        <v>155</v>
      </c>
      <c r="N13" s="1" t="s">
        <v>156</v>
      </c>
    </row>
    <row r="14" spans="1:14" x14ac:dyDescent="0.25">
      <c r="A14" s="1" t="s">
        <v>157</v>
      </c>
      <c r="B14" s="1" t="s">
        <v>152</v>
      </c>
      <c r="C14" s="1" t="s">
        <v>158</v>
      </c>
      <c r="D14" s="33">
        <v>15</v>
      </c>
      <c r="E14" s="8"/>
      <c r="F14" s="34" t="s">
        <v>140</v>
      </c>
      <c r="L14">
        <v>15</v>
      </c>
      <c r="M14" s="1" t="s">
        <v>155</v>
      </c>
    </row>
    <row r="15" spans="1:14" x14ac:dyDescent="0.25">
      <c r="A15" s="1" t="s">
        <v>159</v>
      </c>
      <c r="B15" s="1" t="s">
        <v>152</v>
      </c>
      <c r="C15" s="1" t="s">
        <v>158</v>
      </c>
      <c r="D15" s="33">
        <v>15</v>
      </c>
      <c r="E15" s="8"/>
      <c r="F15" s="34" t="s">
        <v>140</v>
      </c>
      <c r="L15">
        <v>16</v>
      </c>
      <c r="M15" s="1" t="s">
        <v>155</v>
      </c>
    </row>
    <row r="16" spans="1:14" x14ac:dyDescent="0.25">
      <c r="A16" s="1" t="s">
        <v>160</v>
      </c>
      <c r="B16" s="1" t="s">
        <v>152</v>
      </c>
      <c r="C16" s="1" t="s">
        <v>161</v>
      </c>
      <c r="D16" s="33">
        <v>17</v>
      </c>
      <c r="E16" s="8"/>
      <c r="F16" s="34" t="s">
        <v>140</v>
      </c>
      <c r="L16">
        <v>4</v>
      </c>
    </row>
    <row r="17" spans="5:6" x14ac:dyDescent="0.25">
      <c r="E17" s="8"/>
      <c r="F17" s="8"/>
    </row>
    <row r="18" spans="5:6" x14ac:dyDescent="0.25">
      <c r="E18" s="8"/>
      <c r="F18" s="8"/>
    </row>
    <row r="19" spans="5:6" x14ac:dyDescent="0.25">
      <c r="E19" s="8"/>
      <c r="F19" s="8"/>
    </row>
    <row r="20" spans="5:6" x14ac:dyDescent="0.25">
      <c r="E20" s="8"/>
      <c r="F20" s="8"/>
    </row>
    <row r="21" spans="5:6" x14ac:dyDescent="0.25">
      <c r="E21" s="8"/>
      <c r="F21" s="8"/>
    </row>
    <row r="22" spans="5:6" x14ac:dyDescent="0.25">
      <c r="E22" s="8"/>
      <c r="F22" s="8"/>
    </row>
    <row r="23" spans="5:6" x14ac:dyDescent="0.25">
      <c r="E23" s="8"/>
      <c r="F23" s="8"/>
    </row>
    <row r="24" spans="5:6" x14ac:dyDescent="0.25">
      <c r="E24" s="8"/>
      <c r="F24" s="8"/>
    </row>
    <row r="25" spans="5:6" x14ac:dyDescent="0.25">
      <c r="E25" s="8"/>
      <c r="F25" s="8"/>
    </row>
  </sheetData>
  <phoneticPr fontId="0" type="noConversion"/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"/>
  <sheetViews>
    <sheetView workbookViewId="0"/>
  </sheetViews>
  <sheetFormatPr defaultColWidth="8.81640625" defaultRowHeight="12.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Summary page 1</vt:lpstr>
      <vt:lpstr>Bank Rec page 1a</vt:lpstr>
      <vt:lpstr>Payments page 2</vt:lpstr>
      <vt:lpstr>Receipts page 3</vt:lpstr>
      <vt:lpstr>Cheq. Req. page 5</vt:lpstr>
      <vt:lpstr>Lettings page 8</vt:lpstr>
      <vt:lpstr>Lettings</vt:lpstr>
      <vt:lpstr>Sheet1</vt:lpstr>
      <vt:lpstr>'Payments page 2'!Print_Area</vt:lpstr>
      <vt:lpstr>'Receipts page 3'!Print_Area</vt:lpstr>
      <vt:lpstr>Print_Area</vt:lpstr>
      <vt:lpstr>'Payments page 2'!Print_Titles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Joanne</dc:creator>
  <cp:keywords/>
  <dc:description/>
  <cp:lastModifiedBy>Brenda</cp:lastModifiedBy>
  <cp:revision/>
  <cp:lastPrinted>2018-04-23T15:02:53Z</cp:lastPrinted>
  <dcterms:created xsi:type="dcterms:W3CDTF">2017-07-26T11:57:42Z</dcterms:created>
  <dcterms:modified xsi:type="dcterms:W3CDTF">2018-05-17T13:56:59Z</dcterms:modified>
  <cp:category/>
  <cp:contentStatus/>
</cp:coreProperties>
</file>